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gpjes-my.sharepoint.com/personal/lorenzocarlos_yenes_cgpj_es/Documents/Documentos/Documentos Trabajo/Violencia Mujer/2025/1º Trimestre/Publicar/"/>
    </mc:Choice>
  </mc:AlternateContent>
  <xr:revisionPtr revIDLastSave="13" documentId="8_{D46689E9-F4F6-4004-8069-2F46C47296A3}" xr6:coauthVersionLast="47" xr6:coauthVersionMax="47" xr10:uidLastSave="{06002624-22AF-4F19-B780-19FBD23BE4EB}"/>
  <bookViews>
    <workbookView xWindow="-120" yWindow="-120" windowWidth="29040" windowHeight="15840" xr2:uid="{00000000-000D-0000-FFFF-FFFF00000000}"/>
  </bookViews>
  <sheets>
    <sheet name="Inicio" sheetId="1" r:id="rId1"/>
    <sheet name="Movimiento" sheetId="2" r:id="rId2"/>
    <sheet name="Delitos" sheetId="3" r:id="rId3"/>
    <sheet name="AP por tipo de Delitos Leves" sheetId="4" r:id="rId4"/>
    <sheet name="Asuntos Civiles" sheetId="5" r:id="rId5"/>
    <sheet name="Medidas LEC" sheetId="6" r:id="rId6"/>
    <sheet name="Auxilio Judicial" sheetId="7" r:id="rId7"/>
    <sheet name="Señalamientos" sheetId="8" r:id="rId8"/>
    <sheet name="Procedimientos Elevados" sheetId="9" r:id="rId9"/>
    <sheet name="Sumarios Elevados" sheetId="10" r:id="rId10"/>
    <sheet name="Proc Jurado elevados" sheetId="11" r:id="rId11"/>
    <sheet name="Órdenes según Instancia" sheetId="12" r:id="rId12"/>
    <sheet name="Órdenes según Instancia%" sheetId="13" r:id="rId13"/>
    <sheet name="Medidas Protección" sheetId="14" r:id="rId14"/>
    <sheet name="Órdenes y Medidas" sheetId="15" r:id="rId15"/>
    <sheet name="Procesos por Delito" sheetId="16" r:id="rId16"/>
    <sheet name="Personas Enjuiciadas" sheetId="17" r:id="rId17"/>
    <sheet name="% de Condenas" sheetId="18" r:id="rId18"/>
    <sheet name="Relación Víctima_Denunciado " sheetId="19" r:id="rId19"/>
    <sheet name="Denuncias-Renuncias" sheetId="20" r:id="rId20"/>
    <sheet name="Distribucion % Denuncias" sheetId="21" r:id="rId21"/>
    <sheet name="Sobreseimientos" sheetId="22" r:id="rId22"/>
    <sheet name="Terminación" sheetId="24" r:id="rId2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28" i="20" l="1"/>
  <c r="R28" i="20"/>
  <c r="G33" i="19" l="1"/>
  <c r="I35" i="19"/>
  <c r="I39" i="19"/>
  <c r="G45" i="19"/>
  <c r="I46" i="19"/>
  <c r="K27" i="19" l="1"/>
  <c r="J27" i="19"/>
  <c r="I27" i="19"/>
  <c r="H27" i="19"/>
  <c r="T11" i="20"/>
  <c r="T12" i="20"/>
  <c r="T13" i="20"/>
  <c r="T14" i="20"/>
  <c r="T15" i="20"/>
  <c r="T16" i="20"/>
  <c r="T17" i="20"/>
  <c r="T18" i="20"/>
  <c r="T19" i="20"/>
  <c r="T20" i="20"/>
  <c r="T21" i="20"/>
  <c r="T22" i="20"/>
  <c r="T23" i="20"/>
  <c r="T24" i="20"/>
  <c r="T25" i="20"/>
  <c r="T26" i="20"/>
  <c r="T27" i="20"/>
  <c r="O28" i="20" l="1"/>
  <c r="G28" i="20"/>
  <c r="D28" i="20"/>
  <c r="I28" i="20"/>
  <c r="E28" i="20"/>
  <c r="K28" i="20"/>
  <c r="M28" i="20"/>
  <c r="Q28" i="20"/>
  <c r="N28" i="20"/>
  <c r="F28" i="20"/>
  <c r="L28" i="20"/>
  <c r="H28" i="20"/>
  <c r="P28" i="20"/>
  <c r="J28" i="20"/>
  <c r="CD28" i="5" l="1"/>
  <c r="CL28" i="5"/>
  <c r="AX28" i="5"/>
  <c r="BV28" i="5"/>
  <c r="BN28" i="5"/>
  <c r="BF28" i="5"/>
  <c r="CJ28" i="5"/>
  <c r="CB28" i="5"/>
  <c r="BT28" i="5"/>
  <c r="BL28" i="5"/>
  <c r="BD28" i="5"/>
  <c r="AV28" i="5"/>
  <c r="CE28" i="5"/>
  <c r="BW28" i="5"/>
  <c r="BO28" i="5"/>
  <c r="BG28" i="5"/>
  <c r="AY28" i="5"/>
  <c r="CH28" i="5"/>
  <c r="BZ28" i="5"/>
  <c r="BR28" i="5"/>
  <c r="BJ28" i="5"/>
  <c r="BB28" i="5"/>
  <c r="CK28" i="5"/>
  <c r="CC28" i="5"/>
  <c r="BU28" i="5"/>
  <c r="BM28" i="5"/>
  <c r="BE28" i="5"/>
  <c r="AW28" i="5"/>
  <c r="CF28" i="5"/>
  <c r="BX28" i="5"/>
  <c r="BP28" i="5"/>
  <c r="BH28" i="5"/>
  <c r="AZ28" i="5"/>
  <c r="CI28" i="5"/>
  <c r="CA28" i="5"/>
  <c r="BS28" i="5"/>
  <c r="BK28" i="5"/>
  <c r="BC28" i="5"/>
  <c r="CG28" i="5"/>
  <c r="BY28" i="5"/>
  <c r="BQ28" i="5"/>
  <c r="BI28" i="5"/>
  <c r="BA28" i="5"/>
  <c r="AU28" i="5"/>
  <c r="AN29" i="2" l="1"/>
  <c r="AV29" i="2"/>
  <c r="P29" i="2"/>
  <c r="H29" i="2"/>
  <c r="AF29" i="2"/>
  <c r="X29" i="2"/>
  <c r="AU29" i="2"/>
  <c r="AM29" i="2"/>
  <c r="AE29" i="2"/>
  <c r="W29" i="2"/>
  <c r="O29" i="2"/>
  <c r="G29" i="2"/>
  <c r="AT29" i="2"/>
  <c r="AL29" i="2"/>
  <c r="AD29" i="2"/>
  <c r="V29" i="2"/>
  <c r="N29" i="2"/>
  <c r="F29" i="2"/>
  <c r="AS29" i="2"/>
  <c r="AK29" i="2"/>
  <c r="AC29" i="2"/>
  <c r="U29" i="2"/>
  <c r="M29" i="2"/>
  <c r="E29" i="2"/>
  <c r="AR29" i="2"/>
  <c r="AJ29" i="2"/>
  <c r="AB29" i="2"/>
  <c r="T29" i="2"/>
  <c r="L29" i="2"/>
  <c r="D29" i="2"/>
  <c r="AQ29" i="2"/>
  <c r="AI29" i="2"/>
  <c r="AA29" i="2"/>
  <c r="S29" i="2"/>
  <c r="K29" i="2"/>
  <c r="AX29" i="2"/>
  <c r="AP29" i="2"/>
  <c r="AH29" i="2"/>
  <c r="Z29" i="2"/>
  <c r="R29" i="2"/>
  <c r="J29" i="2"/>
  <c r="AW29" i="2"/>
  <c r="AO29" i="2"/>
  <c r="AG29" i="2"/>
  <c r="Y29" i="2"/>
  <c r="Q29" i="2"/>
  <c r="I29" i="2"/>
  <c r="J46" i="19" l="1"/>
  <c r="J45" i="19"/>
  <c r="H34" i="19"/>
  <c r="J43" i="19" l="1"/>
  <c r="I43" i="19"/>
  <c r="J38" i="19"/>
  <c r="H38" i="19"/>
  <c r="J37" i="19"/>
  <c r="I37" i="19"/>
  <c r="G39" i="19"/>
  <c r="J39" i="19"/>
  <c r="H39" i="19"/>
  <c r="G36" i="19"/>
  <c r="J36" i="19"/>
  <c r="J33" i="19"/>
  <c r="I33" i="19"/>
  <c r="H33" i="19"/>
  <c r="G37" i="19"/>
  <c r="H37" i="19"/>
  <c r="H41" i="19"/>
  <c r="J41" i="19"/>
  <c r="G46" i="19"/>
  <c r="H46" i="19"/>
  <c r="J47" i="19"/>
  <c r="I47" i="19"/>
  <c r="H40" i="19"/>
  <c r="I40" i="19"/>
  <c r="I48" i="19"/>
  <c r="J48" i="19"/>
  <c r="J35" i="19"/>
  <c r="G35" i="19"/>
  <c r="H35" i="19"/>
  <c r="J44" i="19"/>
  <c r="I44" i="19"/>
  <c r="G42" i="19"/>
  <c r="H42" i="19"/>
  <c r="J42" i="19"/>
  <c r="I42" i="19"/>
  <c r="G34" i="19"/>
  <c r="I34" i="19"/>
  <c r="J34" i="19"/>
  <c r="J32" i="19"/>
  <c r="G32" i="19"/>
  <c r="I36" i="19"/>
  <c r="H36" i="19"/>
  <c r="I45" i="19"/>
  <c r="H45" i="19"/>
  <c r="G38" i="19"/>
  <c r="I38" i="19"/>
  <c r="G40" i="19"/>
  <c r="J40" i="19"/>
  <c r="H48" i="19"/>
  <c r="G48" i="19"/>
  <c r="G43" i="19"/>
  <c r="H43" i="19"/>
  <c r="H44" i="19"/>
  <c r="G44" i="19"/>
  <c r="G47" i="19"/>
  <c r="H47" i="19"/>
  <c r="G41" i="19"/>
  <c r="I41" i="19"/>
  <c r="I32" i="19"/>
  <c r="H32" i="19"/>
  <c r="L27" i="19"/>
  <c r="J49" i="19" s="1"/>
  <c r="H29" i="15"/>
  <c r="I29" i="15"/>
  <c r="G49" i="19" l="1"/>
  <c r="H49" i="19"/>
  <c r="I49" i="19"/>
  <c r="I27" i="21"/>
  <c r="E27" i="21"/>
  <c r="U27" i="20"/>
  <c r="V27" i="20"/>
  <c r="U26" i="20"/>
  <c r="V26" i="20"/>
  <c r="X25" i="20"/>
  <c r="U25" i="20"/>
  <c r="V25" i="20"/>
  <c r="U24" i="20"/>
  <c r="V24" i="20"/>
  <c r="V23" i="20"/>
  <c r="U22" i="20"/>
  <c r="V22" i="20"/>
  <c r="U21" i="20"/>
  <c r="V21" i="20"/>
  <c r="U20" i="20"/>
  <c r="V20" i="20"/>
  <c r="D19" i="21"/>
  <c r="U19" i="20"/>
  <c r="V19" i="20"/>
  <c r="U18" i="20"/>
  <c r="V18" i="20"/>
  <c r="U17" i="20"/>
  <c r="V17" i="20"/>
  <c r="W16" i="20"/>
  <c r="V16" i="20"/>
  <c r="V15" i="20"/>
  <c r="U14" i="20"/>
  <c r="V14" i="20"/>
  <c r="U13" i="20"/>
  <c r="V13" i="20"/>
  <c r="U12" i="20"/>
  <c r="V12" i="20"/>
  <c r="V11" i="20"/>
  <c r="F48" i="19"/>
  <c r="E48" i="19"/>
  <c r="D48" i="19"/>
  <c r="F47" i="19"/>
  <c r="E47" i="19"/>
  <c r="D47" i="19"/>
  <c r="F46" i="19"/>
  <c r="E46" i="19"/>
  <c r="D46" i="19"/>
  <c r="F45" i="19"/>
  <c r="E45" i="19"/>
  <c r="D45" i="19"/>
  <c r="F44" i="19"/>
  <c r="E44" i="19"/>
  <c r="D44" i="19"/>
  <c r="F43" i="19"/>
  <c r="E43" i="19"/>
  <c r="D43" i="19"/>
  <c r="F42" i="19"/>
  <c r="E42" i="19"/>
  <c r="D42" i="19"/>
  <c r="F41" i="19"/>
  <c r="E41" i="19"/>
  <c r="D41" i="19"/>
  <c r="F40" i="19"/>
  <c r="E40" i="19"/>
  <c r="D40" i="19"/>
  <c r="F39" i="19"/>
  <c r="E39" i="19"/>
  <c r="D39" i="19"/>
  <c r="F38" i="19"/>
  <c r="E38" i="19"/>
  <c r="D38" i="19"/>
  <c r="F37" i="19"/>
  <c r="E37" i="19"/>
  <c r="D37" i="19"/>
  <c r="F36" i="19"/>
  <c r="E36" i="19"/>
  <c r="D36" i="19"/>
  <c r="F35" i="19"/>
  <c r="E35" i="19"/>
  <c r="D35" i="19"/>
  <c r="F34" i="19"/>
  <c r="E34" i="19"/>
  <c r="D34" i="19"/>
  <c r="F33" i="19"/>
  <c r="E33" i="19"/>
  <c r="D33" i="19"/>
  <c r="F32" i="19"/>
  <c r="E32" i="19"/>
  <c r="D32" i="19"/>
  <c r="Y27" i="20"/>
  <c r="Z26" i="20"/>
  <c r="Z25" i="20"/>
  <c r="Z21" i="20"/>
  <c r="Y19" i="20"/>
  <c r="Z17" i="20"/>
  <c r="Z13" i="20"/>
  <c r="Y11" i="20"/>
  <c r="R28" i="3"/>
  <c r="Q28" i="3"/>
  <c r="P28" i="3"/>
  <c r="O28" i="3"/>
  <c r="M28" i="3"/>
  <c r="J28" i="3"/>
  <c r="I28" i="3"/>
  <c r="G28" i="3"/>
  <c r="F28" i="3"/>
  <c r="E28" i="3"/>
  <c r="C28" i="3"/>
  <c r="C29" i="2"/>
  <c r="N28" i="3" l="1"/>
  <c r="C28" i="6"/>
  <c r="K28" i="6"/>
  <c r="I29" i="13"/>
  <c r="L29" i="13"/>
  <c r="H29" i="13"/>
  <c r="K29" i="13"/>
  <c r="J29" i="13"/>
  <c r="C16" i="13"/>
  <c r="F16" i="13"/>
  <c r="G16" i="13"/>
  <c r="E16" i="13"/>
  <c r="D16" i="13"/>
  <c r="N17" i="13"/>
  <c r="P17" i="13"/>
  <c r="Q17" i="13"/>
  <c r="M17" i="13"/>
  <c r="O17" i="13"/>
  <c r="D20" i="13"/>
  <c r="G20" i="13"/>
  <c r="C20" i="13"/>
  <c r="F20" i="13"/>
  <c r="E20" i="13"/>
  <c r="P21" i="13"/>
  <c r="O21" i="13"/>
  <c r="N21" i="13"/>
  <c r="Q21" i="13"/>
  <c r="M21" i="13"/>
  <c r="G24" i="13"/>
  <c r="F24" i="13"/>
  <c r="E24" i="13"/>
  <c r="C24" i="13"/>
  <c r="D24" i="13"/>
  <c r="N25" i="13"/>
  <c r="Q25" i="13"/>
  <c r="M25" i="13"/>
  <c r="P25" i="13"/>
  <c r="O25" i="13"/>
  <c r="D28" i="13"/>
  <c r="G28" i="13"/>
  <c r="C28" i="13"/>
  <c r="F28" i="13"/>
  <c r="E28" i="13"/>
  <c r="P29" i="13"/>
  <c r="N29" i="13"/>
  <c r="Q29" i="13"/>
  <c r="M29" i="13"/>
  <c r="O29" i="13"/>
  <c r="J16" i="13"/>
  <c r="H16" i="13"/>
  <c r="I16" i="13"/>
  <c r="L16" i="13"/>
  <c r="K16" i="13"/>
  <c r="V17" i="13"/>
  <c r="R17" i="13"/>
  <c r="U17" i="13"/>
  <c r="T17" i="13"/>
  <c r="S17" i="13"/>
  <c r="I20" i="13"/>
  <c r="L20" i="13"/>
  <c r="H20" i="13"/>
  <c r="J20" i="13"/>
  <c r="K20" i="13"/>
  <c r="T21" i="13"/>
  <c r="V21" i="13"/>
  <c r="R21" i="13"/>
  <c r="S21" i="13"/>
  <c r="U21" i="13"/>
  <c r="J24" i="13"/>
  <c r="I24" i="13"/>
  <c r="L24" i="13"/>
  <c r="H24" i="13"/>
  <c r="K24" i="13"/>
  <c r="V25" i="13"/>
  <c r="R25" i="13"/>
  <c r="T25" i="13"/>
  <c r="U25" i="13"/>
  <c r="S25" i="13"/>
  <c r="L28" i="13"/>
  <c r="H28" i="13"/>
  <c r="K28" i="13"/>
  <c r="I28" i="13"/>
  <c r="J28" i="13"/>
  <c r="T29" i="13"/>
  <c r="S29" i="13"/>
  <c r="V29" i="13"/>
  <c r="R29" i="13"/>
  <c r="U29" i="13"/>
  <c r="S18" i="13"/>
  <c r="V18" i="13"/>
  <c r="R18" i="13"/>
  <c r="U18" i="13"/>
  <c r="T18" i="13"/>
  <c r="U22" i="13"/>
  <c r="T22" i="13"/>
  <c r="S22" i="13"/>
  <c r="V22" i="13"/>
  <c r="R22" i="13"/>
  <c r="F15" i="13"/>
  <c r="D15" i="13"/>
  <c r="E15" i="13"/>
  <c r="G15" i="13"/>
  <c r="C15" i="13"/>
  <c r="N16" i="13"/>
  <c r="Q16" i="13"/>
  <c r="M16" i="13"/>
  <c r="P16" i="13"/>
  <c r="O16" i="13"/>
  <c r="D19" i="13"/>
  <c r="G19" i="13"/>
  <c r="C19" i="13"/>
  <c r="F19" i="13"/>
  <c r="E19" i="13"/>
  <c r="P20" i="13"/>
  <c r="O20" i="13"/>
  <c r="N20" i="13"/>
  <c r="Q20" i="13"/>
  <c r="M20" i="13"/>
  <c r="F23" i="13"/>
  <c r="E23" i="13"/>
  <c r="D23" i="13"/>
  <c r="G23" i="13"/>
  <c r="C23" i="13"/>
  <c r="N24" i="13"/>
  <c r="Q24" i="13"/>
  <c r="M24" i="13"/>
  <c r="P24" i="13"/>
  <c r="O24" i="13"/>
  <c r="D27" i="13"/>
  <c r="G27" i="13"/>
  <c r="C27" i="13"/>
  <c r="F27" i="13"/>
  <c r="E27" i="13"/>
  <c r="P28" i="13"/>
  <c r="O28" i="13"/>
  <c r="N28" i="13"/>
  <c r="Q28" i="13"/>
  <c r="M28" i="13"/>
  <c r="F31" i="13"/>
  <c r="E31" i="13"/>
  <c r="D31" i="13"/>
  <c r="G31" i="13"/>
  <c r="C31" i="13"/>
  <c r="I21" i="13"/>
  <c r="L21" i="13"/>
  <c r="H21" i="13"/>
  <c r="K21" i="13"/>
  <c r="J21" i="13"/>
  <c r="K25" i="13"/>
  <c r="J25" i="13"/>
  <c r="I25" i="13"/>
  <c r="L25" i="13"/>
  <c r="H25" i="13"/>
  <c r="J15" i="13"/>
  <c r="L15" i="13"/>
  <c r="I15" i="13"/>
  <c r="H15" i="13"/>
  <c r="K15" i="13"/>
  <c r="V16" i="13"/>
  <c r="R16" i="13"/>
  <c r="U16" i="13"/>
  <c r="T16" i="13"/>
  <c r="S16" i="13"/>
  <c r="L19" i="13"/>
  <c r="H19" i="13"/>
  <c r="K19" i="13"/>
  <c r="J19" i="13"/>
  <c r="I19" i="13"/>
  <c r="T20" i="13"/>
  <c r="S20" i="13"/>
  <c r="V20" i="13"/>
  <c r="R20" i="13"/>
  <c r="U20" i="13"/>
  <c r="J23" i="13"/>
  <c r="I23" i="13"/>
  <c r="L23" i="13"/>
  <c r="H23" i="13"/>
  <c r="K23" i="13"/>
  <c r="V24" i="13"/>
  <c r="R24" i="13"/>
  <c r="U24" i="13"/>
  <c r="T24" i="13"/>
  <c r="S24" i="13"/>
  <c r="L27" i="13"/>
  <c r="H27" i="13"/>
  <c r="K27" i="13"/>
  <c r="J27" i="13"/>
  <c r="I27" i="13"/>
  <c r="T28" i="13"/>
  <c r="S28" i="13"/>
  <c r="V28" i="13"/>
  <c r="R28" i="13"/>
  <c r="U28" i="13"/>
  <c r="J31" i="13"/>
  <c r="I31" i="13"/>
  <c r="L31" i="13"/>
  <c r="H31" i="13"/>
  <c r="K31" i="13"/>
  <c r="K17" i="13"/>
  <c r="J17" i="13"/>
  <c r="I17" i="13"/>
  <c r="L17" i="13"/>
  <c r="H17" i="13"/>
  <c r="S26" i="13"/>
  <c r="V26" i="13"/>
  <c r="R26" i="13"/>
  <c r="U26" i="13"/>
  <c r="T26" i="13"/>
  <c r="U30" i="13"/>
  <c r="T30" i="13"/>
  <c r="S30" i="13"/>
  <c r="V30" i="13"/>
  <c r="R30" i="13"/>
  <c r="N15" i="13"/>
  <c r="P15" i="13"/>
  <c r="Q15" i="13"/>
  <c r="M15" i="13"/>
  <c r="O15" i="13"/>
  <c r="G18" i="13"/>
  <c r="C18" i="13"/>
  <c r="E18" i="13"/>
  <c r="D18" i="13"/>
  <c r="F18" i="13"/>
  <c r="O19" i="13"/>
  <c r="Q19" i="13"/>
  <c r="M19" i="13"/>
  <c r="P19" i="13"/>
  <c r="N19" i="13"/>
  <c r="C22" i="13"/>
  <c r="E22" i="13"/>
  <c r="D22" i="13"/>
  <c r="G22" i="13"/>
  <c r="F22" i="13"/>
  <c r="Q23" i="13"/>
  <c r="M23" i="13"/>
  <c r="P23" i="13"/>
  <c r="O23" i="13"/>
  <c r="N23" i="13"/>
  <c r="G26" i="13"/>
  <c r="C26" i="13"/>
  <c r="E26" i="13"/>
  <c r="F26" i="13"/>
  <c r="D26" i="13"/>
  <c r="M27" i="13"/>
  <c r="P27" i="13"/>
  <c r="O27" i="13"/>
  <c r="N27" i="13"/>
  <c r="Q27" i="13"/>
  <c r="F30" i="13"/>
  <c r="E30" i="13"/>
  <c r="G30" i="13"/>
  <c r="D30" i="13"/>
  <c r="C30" i="13"/>
  <c r="Q31" i="13"/>
  <c r="M31" i="13"/>
  <c r="P31" i="13"/>
  <c r="N31" i="13"/>
  <c r="O31" i="13"/>
  <c r="V15" i="13"/>
  <c r="R15" i="13"/>
  <c r="U15" i="13"/>
  <c r="T15" i="13"/>
  <c r="S15" i="13"/>
  <c r="K18" i="13"/>
  <c r="J18" i="13"/>
  <c r="I18" i="13"/>
  <c r="L18" i="13"/>
  <c r="H18" i="13"/>
  <c r="S19" i="13"/>
  <c r="V19" i="13"/>
  <c r="R19" i="13"/>
  <c r="U19" i="13"/>
  <c r="T19" i="13"/>
  <c r="I22" i="13"/>
  <c r="J22" i="13"/>
  <c r="L22" i="13"/>
  <c r="H22" i="13"/>
  <c r="K22" i="13"/>
  <c r="U23" i="13"/>
  <c r="T23" i="13"/>
  <c r="S23" i="13"/>
  <c r="V23" i="13"/>
  <c r="R23" i="13"/>
  <c r="L26" i="13"/>
  <c r="K26" i="13"/>
  <c r="I26" i="13"/>
  <c r="J26" i="13"/>
  <c r="H26" i="13"/>
  <c r="S27" i="13"/>
  <c r="U27" i="13"/>
  <c r="V27" i="13"/>
  <c r="R27" i="13"/>
  <c r="T27" i="13"/>
  <c r="I30" i="13"/>
  <c r="J30" i="13"/>
  <c r="L30" i="13"/>
  <c r="H30" i="13"/>
  <c r="K30" i="13"/>
  <c r="U31" i="13"/>
  <c r="T31" i="13"/>
  <c r="S31" i="13"/>
  <c r="R31" i="13"/>
  <c r="V31" i="13"/>
  <c r="G17" i="13"/>
  <c r="C17" i="13"/>
  <c r="F17" i="13"/>
  <c r="E17" i="13"/>
  <c r="D17" i="13"/>
  <c r="O18" i="13"/>
  <c r="N18" i="13"/>
  <c r="Q18" i="13"/>
  <c r="M18" i="13"/>
  <c r="P18" i="13"/>
  <c r="E21" i="13"/>
  <c r="D21" i="13"/>
  <c r="G21" i="13"/>
  <c r="C21" i="13"/>
  <c r="F21" i="13"/>
  <c r="Q22" i="13"/>
  <c r="M22" i="13"/>
  <c r="P22" i="13"/>
  <c r="O22" i="13"/>
  <c r="N22" i="13"/>
  <c r="G25" i="13"/>
  <c r="C25" i="13"/>
  <c r="F25" i="13"/>
  <c r="E25" i="13"/>
  <c r="D25" i="13"/>
  <c r="O26" i="13"/>
  <c r="N26" i="13"/>
  <c r="Q26" i="13"/>
  <c r="M26" i="13"/>
  <c r="P26" i="13"/>
  <c r="E29" i="13"/>
  <c r="D29" i="13"/>
  <c r="G29" i="13"/>
  <c r="C29" i="13"/>
  <c r="F29" i="13"/>
  <c r="Q30" i="13"/>
  <c r="M30" i="13"/>
  <c r="P30" i="13"/>
  <c r="O30" i="13"/>
  <c r="N30" i="13"/>
  <c r="D28" i="4"/>
  <c r="L28" i="4"/>
  <c r="T28" i="4"/>
  <c r="I28" i="5"/>
  <c r="Q28" i="5"/>
  <c r="Y28" i="5"/>
  <c r="AG28" i="5"/>
  <c r="AO28" i="5"/>
  <c r="K28" i="3"/>
  <c r="H28" i="3"/>
  <c r="D28" i="3"/>
  <c r="J28" i="4"/>
  <c r="R28" i="4"/>
  <c r="F28" i="5"/>
  <c r="N28" i="5"/>
  <c r="V28" i="5"/>
  <c r="AD28" i="5"/>
  <c r="AL28" i="5"/>
  <c r="AT28" i="5"/>
  <c r="J28" i="6"/>
  <c r="L28" i="3"/>
  <c r="E28" i="5"/>
  <c r="M28" i="5"/>
  <c r="U28" i="5"/>
  <c r="AC28" i="5"/>
  <c r="AK28" i="5"/>
  <c r="AS28" i="5"/>
  <c r="G28" i="4"/>
  <c r="O28" i="4"/>
  <c r="C28" i="5"/>
  <c r="K28" i="5"/>
  <c r="S28" i="5"/>
  <c r="E32" i="12"/>
  <c r="M32" i="12"/>
  <c r="U32" i="12"/>
  <c r="AC32" i="12"/>
  <c r="G31" i="14"/>
  <c r="O31" i="14"/>
  <c r="W31" i="14"/>
  <c r="AE31" i="14"/>
  <c r="C28" i="4"/>
  <c r="K28" i="4"/>
  <c r="S28" i="4"/>
  <c r="H28" i="6"/>
  <c r="D28" i="5"/>
  <c r="L28" i="5"/>
  <c r="T28" i="5"/>
  <c r="AB28" i="5"/>
  <c r="AJ28" i="5"/>
  <c r="AR28" i="5"/>
  <c r="F28" i="6"/>
  <c r="N28" i="6"/>
  <c r="C33" i="19"/>
  <c r="G11" i="19"/>
  <c r="C35" i="19"/>
  <c r="G13" i="19"/>
  <c r="C37" i="19"/>
  <c r="G15" i="19"/>
  <c r="C39" i="19"/>
  <c r="G17" i="19"/>
  <c r="C41" i="19"/>
  <c r="G19" i="19"/>
  <c r="C43" i="19"/>
  <c r="G21" i="19"/>
  <c r="C45" i="19"/>
  <c r="G23" i="19"/>
  <c r="C47" i="19"/>
  <c r="G25" i="19"/>
  <c r="C32" i="19"/>
  <c r="G10" i="19"/>
  <c r="C34" i="19"/>
  <c r="G12" i="19"/>
  <c r="C36" i="19"/>
  <c r="G14" i="19"/>
  <c r="C38" i="19"/>
  <c r="G16" i="19"/>
  <c r="C40" i="19"/>
  <c r="G18" i="19"/>
  <c r="C42" i="19"/>
  <c r="G20" i="19"/>
  <c r="C44" i="19"/>
  <c r="G22" i="19"/>
  <c r="C46" i="19"/>
  <c r="G24" i="19"/>
  <c r="C48" i="19"/>
  <c r="G26" i="19"/>
  <c r="F28" i="4"/>
  <c r="N28" i="4"/>
  <c r="V28" i="4"/>
  <c r="J28" i="5"/>
  <c r="R28" i="5"/>
  <c r="Z28" i="5"/>
  <c r="AH28" i="5"/>
  <c r="AP28" i="5"/>
  <c r="I32" i="12"/>
  <c r="AA28" i="5"/>
  <c r="AI28" i="5"/>
  <c r="AQ28" i="5"/>
  <c r="E28" i="4"/>
  <c r="M28" i="4"/>
  <c r="U28" i="4"/>
  <c r="G28" i="5"/>
  <c r="O28" i="5"/>
  <c r="W28" i="5"/>
  <c r="AE28" i="5"/>
  <c r="AM28" i="5"/>
  <c r="H28" i="5"/>
  <c r="P28" i="5"/>
  <c r="X28" i="5"/>
  <c r="AF28" i="5"/>
  <c r="AN28" i="5"/>
  <c r="D16" i="18"/>
  <c r="E17" i="18"/>
  <c r="AA32" i="12"/>
  <c r="E31" i="14"/>
  <c r="M31" i="14"/>
  <c r="U31" i="14"/>
  <c r="AC31" i="14"/>
  <c r="D29" i="8"/>
  <c r="L29" i="8"/>
  <c r="T29" i="8"/>
  <c r="G29" i="9"/>
  <c r="O29" i="9"/>
  <c r="G32" i="12"/>
  <c r="O32" i="12"/>
  <c r="W32" i="12"/>
  <c r="AE32" i="12"/>
  <c r="I31" i="14"/>
  <c r="Q31" i="14"/>
  <c r="Y31" i="14"/>
  <c r="AG31" i="14"/>
  <c r="Q32" i="12"/>
  <c r="Y32" i="12"/>
  <c r="C31" i="14"/>
  <c r="K31" i="14"/>
  <c r="S31" i="14"/>
  <c r="AA31" i="14"/>
  <c r="AI31" i="14"/>
  <c r="D28" i="7"/>
  <c r="L28" i="7"/>
  <c r="T28" i="7"/>
  <c r="C29" i="8"/>
  <c r="K29" i="8"/>
  <c r="S29" i="8"/>
  <c r="F29" i="9"/>
  <c r="N29" i="9"/>
  <c r="E29" i="8"/>
  <c r="M29" i="8"/>
  <c r="U29" i="8"/>
  <c r="H29" i="9"/>
  <c r="P29" i="9"/>
  <c r="E25" i="18"/>
  <c r="G28" i="7"/>
  <c r="O28" i="7"/>
  <c r="W28" i="7"/>
  <c r="AE28" i="7"/>
  <c r="F29" i="8"/>
  <c r="N29" i="8"/>
  <c r="V29" i="8"/>
  <c r="I29" i="9"/>
  <c r="Q29" i="9"/>
  <c r="J28" i="10"/>
  <c r="V32" i="12"/>
  <c r="AD32" i="12"/>
  <c r="H31" i="14"/>
  <c r="P31" i="14"/>
  <c r="X31" i="14"/>
  <c r="AF31" i="14"/>
  <c r="G28" i="17"/>
  <c r="O28" i="17"/>
  <c r="G29" i="8"/>
  <c r="O29" i="8"/>
  <c r="W29" i="8"/>
  <c r="J29" i="9"/>
  <c r="D14" i="18"/>
  <c r="E15" i="18"/>
  <c r="D22" i="18"/>
  <c r="I28" i="4"/>
  <c r="Q28" i="4"/>
  <c r="E28" i="6"/>
  <c r="M28" i="6"/>
  <c r="I28" i="7"/>
  <c r="Q28" i="7"/>
  <c r="H29" i="8"/>
  <c r="P29" i="8"/>
  <c r="C29" i="9"/>
  <c r="K29" i="9"/>
  <c r="D28" i="10"/>
  <c r="C28" i="11"/>
  <c r="AF32" i="12"/>
  <c r="J31" i="14"/>
  <c r="R31" i="14"/>
  <c r="Z31" i="14"/>
  <c r="AH31" i="14"/>
  <c r="I28" i="17"/>
  <c r="Q28" i="17"/>
  <c r="D13" i="18"/>
  <c r="E14" i="18"/>
  <c r="D21" i="18"/>
  <c r="E22" i="18"/>
  <c r="I29" i="8"/>
  <c r="Q29" i="8"/>
  <c r="D29" i="9"/>
  <c r="L29" i="9"/>
  <c r="J29" i="8"/>
  <c r="R29" i="8"/>
  <c r="E29" i="9"/>
  <c r="M29" i="9"/>
  <c r="C22" i="21"/>
  <c r="C26" i="21"/>
  <c r="E26" i="21"/>
  <c r="C19" i="21"/>
  <c r="D26" i="21"/>
  <c r="E14" i="21"/>
  <c r="H26" i="21"/>
  <c r="E22" i="21"/>
  <c r="X24" i="20"/>
  <c r="C16" i="21"/>
  <c r="C20" i="21"/>
  <c r="G22" i="21"/>
  <c r="I23" i="21"/>
  <c r="Z12" i="20"/>
  <c r="Z16" i="20"/>
  <c r="Z20" i="20"/>
  <c r="Z24" i="20"/>
  <c r="F28" i="7"/>
  <c r="N28" i="7"/>
  <c r="V28" i="7"/>
  <c r="AD28" i="7"/>
  <c r="I28" i="10"/>
  <c r="Z14" i="20"/>
  <c r="Z18" i="20"/>
  <c r="Z22" i="20"/>
  <c r="F28" i="17"/>
  <c r="N28" i="17"/>
  <c r="C24" i="18"/>
  <c r="W17" i="20"/>
  <c r="X21" i="20"/>
  <c r="F23" i="21"/>
  <c r="G24" i="21"/>
  <c r="D15" i="18"/>
  <c r="E16" i="18"/>
  <c r="D23" i="18"/>
  <c r="E24" i="18"/>
  <c r="H28" i="4"/>
  <c r="P28" i="4"/>
  <c r="D28" i="6"/>
  <c r="L28" i="6"/>
  <c r="H28" i="7"/>
  <c r="P28" i="7"/>
  <c r="X28" i="7"/>
  <c r="AF28" i="7"/>
  <c r="C28" i="10"/>
  <c r="K28" i="10"/>
  <c r="H28" i="17"/>
  <c r="P28" i="17"/>
  <c r="X16" i="20"/>
  <c r="C27" i="22"/>
  <c r="O29" i="24"/>
  <c r="V16" i="24"/>
  <c r="D16" i="24" s="1"/>
  <c r="V24" i="24"/>
  <c r="D24" i="24" s="1"/>
  <c r="Y28" i="7"/>
  <c r="AG28" i="7"/>
  <c r="J28" i="7"/>
  <c r="R28" i="7"/>
  <c r="Z28" i="7"/>
  <c r="AH28" i="7"/>
  <c r="E28" i="10"/>
  <c r="D28" i="11"/>
  <c r="C27" i="16"/>
  <c r="J28" i="17"/>
  <c r="D12" i="18"/>
  <c r="E13" i="18"/>
  <c r="D20" i="18"/>
  <c r="E21" i="18"/>
  <c r="T28" i="20"/>
  <c r="D16" i="21"/>
  <c r="F21" i="21"/>
  <c r="C24" i="21"/>
  <c r="G26" i="21"/>
  <c r="G28" i="6"/>
  <c r="C28" i="7"/>
  <c r="K28" i="7"/>
  <c r="S28" i="7"/>
  <c r="AA28" i="7"/>
  <c r="AI28" i="7"/>
  <c r="F28" i="10"/>
  <c r="E28" i="11"/>
  <c r="J32" i="12"/>
  <c r="R32" i="12"/>
  <c r="Z32" i="12"/>
  <c r="D31" i="14"/>
  <c r="L31" i="14"/>
  <c r="T31" i="14"/>
  <c r="AB31" i="14"/>
  <c r="AJ31" i="14"/>
  <c r="C28" i="17"/>
  <c r="K28" i="17"/>
  <c r="C11" i="18"/>
  <c r="E12" i="18"/>
  <c r="C19" i="18"/>
  <c r="E20" i="18"/>
  <c r="I18" i="21"/>
  <c r="I22" i="21"/>
  <c r="F25" i="21"/>
  <c r="AB28" i="7"/>
  <c r="G28" i="10"/>
  <c r="Z15" i="20"/>
  <c r="Z23" i="20"/>
  <c r="D28" i="17"/>
  <c r="L28" i="17"/>
  <c r="E11" i="18"/>
  <c r="D18" i="18"/>
  <c r="E19" i="18"/>
  <c r="D26" i="18"/>
  <c r="I26" i="21"/>
  <c r="G27" i="22"/>
  <c r="V12" i="24"/>
  <c r="E12" i="24" s="1"/>
  <c r="V20" i="24"/>
  <c r="E20" i="24" s="1"/>
  <c r="V28" i="24"/>
  <c r="G28" i="24" s="1"/>
  <c r="I28" i="6"/>
  <c r="E28" i="7"/>
  <c r="M28" i="7"/>
  <c r="U28" i="7"/>
  <c r="AC28" i="7"/>
  <c r="H28" i="10"/>
  <c r="L32" i="12"/>
  <c r="AB32" i="12"/>
  <c r="F31" i="14"/>
  <c r="N31" i="14"/>
  <c r="V31" i="14"/>
  <c r="AD31" i="14"/>
  <c r="E28" i="17"/>
  <c r="M28" i="17"/>
  <c r="D17" i="18"/>
  <c r="E18" i="18"/>
  <c r="D25" i="18"/>
  <c r="E26" i="18"/>
  <c r="G16" i="21"/>
  <c r="E23" i="21"/>
  <c r="U23" i="20"/>
  <c r="H25" i="21"/>
  <c r="D27" i="19"/>
  <c r="D49" i="19" s="1"/>
  <c r="C27" i="19"/>
  <c r="E27" i="19"/>
  <c r="E49" i="19" s="1"/>
  <c r="F27" i="19"/>
  <c r="F49" i="19" s="1"/>
  <c r="F29" i="15"/>
  <c r="G29" i="15"/>
  <c r="J29" i="15"/>
  <c r="D29" i="15"/>
  <c r="E29" i="15"/>
  <c r="G12" i="21"/>
  <c r="G13" i="21"/>
  <c r="H14" i="21"/>
  <c r="X15" i="20"/>
  <c r="C17" i="21"/>
  <c r="D18" i="21"/>
  <c r="F19" i="21"/>
  <c r="H20" i="21"/>
  <c r="H21" i="21"/>
  <c r="C23" i="21"/>
  <c r="D24" i="21"/>
  <c r="D25" i="21"/>
  <c r="G27" i="21"/>
  <c r="I27" i="22"/>
  <c r="V18" i="24"/>
  <c r="G18" i="24" s="1"/>
  <c r="V26" i="24"/>
  <c r="F26" i="24" s="1"/>
  <c r="F11" i="21"/>
  <c r="H12" i="21"/>
  <c r="H13" i="21"/>
  <c r="I14" i="21"/>
  <c r="C15" i="21"/>
  <c r="D17" i="21"/>
  <c r="E18" i="21"/>
  <c r="G19" i="21"/>
  <c r="I20" i="21"/>
  <c r="I21" i="21"/>
  <c r="X22" i="20"/>
  <c r="D23" i="21"/>
  <c r="E24" i="21"/>
  <c r="E25" i="21"/>
  <c r="W25" i="20"/>
  <c r="F26" i="21"/>
  <c r="H27" i="21"/>
  <c r="N29" i="24"/>
  <c r="V17" i="24"/>
  <c r="D17" i="24" s="1"/>
  <c r="V25" i="24"/>
  <c r="G25" i="24" s="1"/>
  <c r="G11" i="21"/>
  <c r="I12" i="21"/>
  <c r="I13" i="21"/>
  <c r="X14" i="20"/>
  <c r="D15" i="21"/>
  <c r="E16" i="21"/>
  <c r="E17" i="21"/>
  <c r="F18" i="21"/>
  <c r="H19" i="21"/>
  <c r="W20" i="20"/>
  <c r="F24" i="21"/>
  <c r="E23" i="18"/>
  <c r="H11" i="21"/>
  <c r="W12" i="20"/>
  <c r="X13" i="20"/>
  <c r="C14" i="21"/>
  <c r="E15" i="21"/>
  <c r="U15" i="20"/>
  <c r="F16" i="21"/>
  <c r="F17" i="21"/>
  <c r="G18" i="21"/>
  <c r="I19" i="21"/>
  <c r="C21" i="21"/>
  <c r="D22" i="21"/>
  <c r="G25" i="21"/>
  <c r="X27" i="20"/>
  <c r="D27" i="22"/>
  <c r="E27" i="22"/>
  <c r="P29" i="24"/>
  <c r="V15" i="24"/>
  <c r="E15" i="24" s="1"/>
  <c r="V23" i="24"/>
  <c r="F23" i="24" s="1"/>
  <c r="I11" i="21"/>
  <c r="C12" i="21"/>
  <c r="C13" i="21"/>
  <c r="D14" i="21"/>
  <c r="F15" i="21"/>
  <c r="G17" i="21"/>
  <c r="H18" i="21"/>
  <c r="X19" i="20"/>
  <c r="D20" i="21"/>
  <c r="D21" i="21"/>
  <c r="G23" i="21"/>
  <c r="H24" i="21"/>
  <c r="C27" i="21"/>
  <c r="V14" i="24"/>
  <c r="D14" i="24" s="1"/>
  <c r="V22" i="24"/>
  <c r="E22" i="24" s="1"/>
  <c r="D24" i="18"/>
  <c r="X11" i="20"/>
  <c r="D12" i="21"/>
  <c r="D13" i="21"/>
  <c r="G15" i="21"/>
  <c r="H16" i="21"/>
  <c r="H17" i="21"/>
  <c r="E20" i="21"/>
  <c r="E21" i="21"/>
  <c r="W21" i="20"/>
  <c r="F22" i="21"/>
  <c r="H23" i="21"/>
  <c r="I24" i="21"/>
  <c r="I25" i="21"/>
  <c r="X26" i="20"/>
  <c r="D27" i="21"/>
  <c r="F27" i="22"/>
  <c r="R29" i="24"/>
  <c r="V13" i="24"/>
  <c r="G13" i="24" s="1"/>
  <c r="V21" i="24"/>
  <c r="G21" i="24" s="1"/>
  <c r="E12" i="21"/>
  <c r="E13" i="21"/>
  <c r="W13" i="20"/>
  <c r="F14" i="21"/>
  <c r="H15" i="21"/>
  <c r="I16" i="21"/>
  <c r="I17" i="21"/>
  <c r="X18" i="20"/>
  <c r="F20" i="21"/>
  <c r="X20" i="20"/>
  <c r="W24" i="20"/>
  <c r="F12" i="21"/>
  <c r="X12" i="20"/>
  <c r="F13" i="21"/>
  <c r="G14" i="21"/>
  <c r="I15" i="21"/>
  <c r="X17" i="20"/>
  <c r="C18" i="21"/>
  <c r="E19" i="21"/>
  <c r="G20" i="21"/>
  <c r="G21" i="21"/>
  <c r="H22" i="21"/>
  <c r="X23" i="20"/>
  <c r="C25" i="21"/>
  <c r="F27" i="21"/>
  <c r="H27" i="22"/>
  <c r="U29" i="24"/>
  <c r="V19" i="24"/>
  <c r="C19" i="24" s="1"/>
  <c r="V27" i="24"/>
  <c r="D27" i="24" s="1"/>
  <c r="C32" i="12"/>
  <c r="K32" i="12"/>
  <c r="S32" i="12"/>
  <c r="D32" i="12"/>
  <c r="T32" i="12"/>
  <c r="F32" i="12"/>
  <c r="N32" i="12"/>
  <c r="H32" i="12"/>
  <c r="P32" i="12"/>
  <c r="X32" i="12"/>
  <c r="U28" i="20"/>
  <c r="D11" i="18"/>
  <c r="C14" i="18"/>
  <c r="D19" i="18"/>
  <c r="C22" i="18"/>
  <c r="Z11" i="20"/>
  <c r="Y16" i="20"/>
  <c r="W18" i="20"/>
  <c r="Z19" i="20"/>
  <c r="Y24" i="20"/>
  <c r="W26" i="20"/>
  <c r="Z27" i="20"/>
  <c r="C11" i="21"/>
  <c r="C17" i="18"/>
  <c r="C25" i="18"/>
  <c r="Y13" i="20"/>
  <c r="W15" i="20"/>
  <c r="Y21" i="20"/>
  <c r="W23" i="20"/>
  <c r="C28" i="20"/>
  <c r="V28" i="20" s="1"/>
  <c r="G28" i="21"/>
  <c r="D11" i="21"/>
  <c r="C12" i="18"/>
  <c r="C20" i="18"/>
  <c r="Y18" i="20"/>
  <c r="Y26" i="20"/>
  <c r="H28" i="21"/>
  <c r="E11" i="21"/>
  <c r="C15" i="18"/>
  <c r="C23" i="18"/>
  <c r="U11" i="20"/>
  <c r="Y15" i="20"/>
  <c r="Y23" i="20"/>
  <c r="Q29" i="24"/>
  <c r="C10" i="18"/>
  <c r="C18" i="18"/>
  <c r="C26" i="18"/>
  <c r="Y12" i="20"/>
  <c r="W14" i="20"/>
  <c r="U16" i="20"/>
  <c r="Y20" i="20"/>
  <c r="W22" i="20"/>
  <c r="C29" i="15"/>
  <c r="D10" i="18"/>
  <c r="C13" i="18"/>
  <c r="C21" i="18"/>
  <c r="W11" i="20"/>
  <c r="Y17" i="20"/>
  <c r="W19" i="20"/>
  <c r="Y25" i="20"/>
  <c r="W27" i="20"/>
  <c r="T29" i="24"/>
  <c r="E10" i="18"/>
  <c r="C16" i="18"/>
  <c r="Y14" i="20"/>
  <c r="Y22" i="20"/>
  <c r="J32" i="13" l="1"/>
  <c r="I32" i="13"/>
  <c r="L32" i="13"/>
  <c r="H32" i="13"/>
  <c r="K32" i="13"/>
  <c r="N32" i="13"/>
  <c r="Q32" i="13"/>
  <c r="M32" i="13"/>
  <c r="P32" i="13"/>
  <c r="O32" i="13"/>
  <c r="E24" i="24"/>
  <c r="F32" i="13"/>
  <c r="E32" i="13"/>
  <c r="D32" i="13"/>
  <c r="G32" i="13"/>
  <c r="C32" i="13"/>
  <c r="V32" i="13"/>
  <c r="R32" i="13"/>
  <c r="U32" i="13"/>
  <c r="T32" i="13"/>
  <c r="S32" i="13"/>
  <c r="F24" i="24"/>
  <c r="F14" i="24"/>
  <c r="C24" i="24"/>
  <c r="E14" i="24"/>
  <c r="G24" i="24"/>
  <c r="C15" i="24"/>
  <c r="F20" i="24"/>
  <c r="C20" i="24"/>
  <c r="G20" i="24"/>
  <c r="D20" i="24"/>
  <c r="E16" i="24"/>
  <c r="G14" i="24"/>
  <c r="F16" i="24"/>
  <c r="F27" i="24"/>
  <c r="G16" i="24"/>
  <c r="C14" i="24"/>
  <c r="C16" i="24"/>
  <c r="F13" i="24"/>
  <c r="E26" i="24"/>
  <c r="E27" i="24"/>
  <c r="G27" i="24"/>
  <c r="C18" i="24"/>
  <c r="D18" i="24"/>
  <c r="E18" i="24"/>
  <c r="C27" i="24"/>
  <c r="F18" i="24"/>
  <c r="F25" i="24"/>
  <c r="E27" i="18"/>
  <c r="D15" i="24"/>
  <c r="D23" i="24"/>
  <c r="C25" i="24"/>
  <c r="E23" i="24"/>
  <c r="G23" i="24"/>
  <c r="D25" i="24"/>
  <c r="V29" i="24"/>
  <c r="C29" i="24" s="1"/>
  <c r="C23" i="24"/>
  <c r="E25" i="24"/>
  <c r="F15" i="24"/>
  <c r="C26" i="24"/>
  <c r="G15" i="24"/>
  <c r="D26" i="24"/>
  <c r="C13" i="24"/>
  <c r="G26" i="24"/>
  <c r="D13" i="24"/>
  <c r="E13" i="24"/>
  <c r="C49" i="19"/>
  <c r="G27" i="19"/>
  <c r="D28" i="24"/>
  <c r="D22" i="24"/>
  <c r="F22" i="24"/>
  <c r="G22" i="24"/>
  <c r="C22" i="24"/>
  <c r="F17" i="24"/>
  <c r="E19" i="24"/>
  <c r="C28" i="24"/>
  <c r="F28" i="24"/>
  <c r="E17" i="24"/>
  <c r="F19" i="24"/>
  <c r="E28" i="24"/>
  <c r="D19" i="24"/>
  <c r="G17" i="24"/>
  <c r="G19" i="24"/>
  <c r="C17" i="24"/>
  <c r="F12" i="24"/>
  <c r="C12" i="24"/>
  <c r="D12" i="24"/>
  <c r="G12" i="24"/>
  <c r="C27" i="18"/>
  <c r="E28" i="21"/>
  <c r="F28" i="21"/>
  <c r="I28" i="21"/>
  <c r="C28" i="21"/>
  <c r="D28" i="21"/>
  <c r="C21" i="24"/>
  <c r="D27" i="18"/>
  <c r="D21" i="24"/>
  <c r="E21" i="24"/>
  <c r="F21" i="24"/>
  <c r="Z28" i="20"/>
  <c r="Y28" i="20"/>
  <c r="X28" i="20"/>
  <c r="W28" i="20"/>
  <c r="H24" i="24" l="1"/>
  <c r="H20" i="24"/>
  <c r="H16" i="24"/>
  <c r="H14" i="24"/>
  <c r="H27" i="24"/>
  <c r="H18" i="24"/>
  <c r="F29" i="24"/>
  <c r="E29" i="24"/>
  <c r="H15" i="24"/>
  <c r="G29" i="24"/>
  <c r="D29" i="24"/>
  <c r="H25" i="24"/>
  <c r="H26" i="24"/>
  <c r="H23" i="24"/>
  <c r="H13" i="24"/>
  <c r="H22" i="24"/>
  <c r="H28" i="24"/>
  <c r="H19" i="24"/>
  <c r="H17" i="24"/>
  <c r="H12" i="24"/>
  <c r="H21" i="24"/>
  <c r="H29" i="24" l="1"/>
</calcChain>
</file>

<file path=xl/sharedStrings.xml><?xml version="1.0" encoding="utf-8"?>
<sst xmlns="http://schemas.openxmlformats.org/spreadsheetml/2006/main" count="1038" uniqueCount="268">
  <si>
    <t>Movimiento</t>
  </si>
  <si>
    <t>Delitos</t>
  </si>
  <si>
    <t>Juicios de Faltas/Delitos Leves</t>
  </si>
  <si>
    <t>Asuntos Civiles</t>
  </si>
  <si>
    <t>Medidas LEC</t>
  </si>
  <si>
    <t>Auxilio Judicial</t>
  </si>
  <si>
    <t>Señalamientos</t>
  </si>
  <si>
    <t>Procedimientos Elevados</t>
  </si>
  <si>
    <t>Sumarios Elevados</t>
  </si>
  <si>
    <t>Proc.Jurado Elevados</t>
  </si>
  <si>
    <t>Órdenes de Protección y Medidas,(Arts. 544 Ter y 544 Bis), según Instancia</t>
  </si>
  <si>
    <t>Órdenes de Protección y Medidas,(Arts. 544 Ter y 544 Bis), según Instancia, (porcentajes)</t>
  </si>
  <si>
    <t>Medidas judiciales de protección y seguridad de las Víctimas, (incluidas todas 544 Bis y 544 Ter)</t>
  </si>
  <si>
    <t>Órdenes y Medidas, (art. 544 Ter y 544 Bis) por Sexo y Nacionalidad</t>
  </si>
  <si>
    <t>Procesos por delito</t>
  </si>
  <si>
    <t>Personas enjuiciadas</t>
  </si>
  <si>
    <t>Porcentaje de Condenados</t>
  </si>
  <si>
    <t>Relación de Víctimas y Denunciados</t>
  </si>
  <si>
    <t>Denuncias-Renuncias</t>
  </si>
  <si>
    <t>Distribución porcentual de las Denuncias</t>
  </si>
  <si>
    <t>Sobreseimientos</t>
  </si>
  <si>
    <t>Formas de Terminación</t>
  </si>
  <si>
    <t>Andalucía</t>
  </si>
  <si>
    <t>Aragón</t>
  </si>
  <si>
    <t>Asturias</t>
  </si>
  <si>
    <t>Illes Balears</t>
  </si>
  <si>
    <t>Canarias</t>
  </si>
  <si>
    <t>Cantabria</t>
  </si>
  <si>
    <t>Castilla y León</t>
  </si>
  <si>
    <t>Castilla-La Mancha</t>
  </si>
  <si>
    <t>Cataluña</t>
  </si>
  <si>
    <t>Comunitat Valenciana</t>
  </si>
  <si>
    <t>Extremadura</t>
  </si>
  <si>
    <t>Galicia</t>
  </si>
  <si>
    <t>Madrid</t>
  </si>
  <si>
    <t>Murcia</t>
  </si>
  <si>
    <t>Navarra</t>
  </si>
  <si>
    <t>País Vasco</t>
  </si>
  <si>
    <t>La Rioja</t>
  </si>
  <si>
    <t>España</t>
  </si>
  <si>
    <t>ASUNTOS PENALES. Por tipos de procesos</t>
  </si>
  <si>
    <t>Diligencias Urgentes</t>
  </si>
  <si>
    <t>Sumarios</t>
  </si>
  <si>
    <t>Diligencias previas</t>
  </si>
  <si>
    <t>Procedimientos abreviados</t>
  </si>
  <si>
    <t>Juicios sobre Delitos Leves</t>
  </si>
  <si>
    <t>Procesos por Aceptación de Decreto</t>
  </si>
  <si>
    <t>Ley Orgánica 5/95 Jurado</t>
  </si>
  <si>
    <t>Ingresados Directamente</t>
  </si>
  <si>
    <t>Reabiertos</t>
  </si>
  <si>
    <t>Resueltos</t>
  </si>
  <si>
    <t>Pendientes al finalizar</t>
  </si>
  <si>
    <t>Total</t>
  </si>
  <si>
    <t>Homicidio</t>
  </si>
  <si>
    <t>Aborto</t>
  </si>
  <si>
    <t>Lesiones al feto</t>
  </si>
  <si>
    <t>Lesiones y Malos Tratos del Art. 153 del CP</t>
  </si>
  <si>
    <t>Lesiones y Malos Tratos del Art. 173 del CP</t>
  </si>
  <si>
    <t>Lesiones y Malos Tratos del Art. 148 y ss. del CP</t>
  </si>
  <si>
    <t>Contra la libertad</t>
  </si>
  <si>
    <t>Contra la libertad e indemnidad sexual</t>
  </si>
  <si>
    <t>Contra la integridad moral</t>
  </si>
  <si>
    <t>Contra la Intimidad y el derecho a la propia Imagen</t>
  </si>
  <si>
    <t>Contra el Honor</t>
  </si>
  <si>
    <t>Contra derechos y deberes familiares</t>
  </si>
  <si>
    <t>Quebrantamientos de Penas</t>
  </si>
  <si>
    <t>Quebrantamientos  de Medidas</t>
  </si>
  <si>
    <t>Otros</t>
  </si>
  <si>
    <t>RESUMEN GENERAL POR TIPO DE DELITOS INGRESADOS</t>
  </si>
  <si>
    <t>Resumen por tipos de Delitos Leves ingresados</t>
  </si>
  <si>
    <t>Juicios sobre Delitos Leves de enjuiciamiento rapido e inmediato</t>
  </si>
  <si>
    <t>Ejecutorias de Juicios de Faltas</t>
  </si>
  <si>
    <t>Ejecutorias de juicios sobre Delitos Leves</t>
  </si>
  <si>
    <t>Injurias</t>
  </si>
  <si>
    <t>Vejación injusta</t>
  </si>
  <si>
    <t>Otras</t>
  </si>
  <si>
    <t>Ingresadas</t>
  </si>
  <si>
    <t>Incoadas</t>
  </si>
  <si>
    <t>Resueltos: Archivo provisional</t>
  </si>
  <si>
    <t>Resueltos: Archivo definitivo</t>
  </si>
  <si>
    <t>ASUNTOS CIVILES. Procesos contenciosos</t>
  </si>
  <si>
    <t>Sobre filiación, maternidad y paternidad</t>
  </si>
  <si>
    <t>Realación paterno filial</t>
  </si>
  <si>
    <t>Nulidades matrimoniales</t>
  </si>
  <si>
    <t>Divorcios consensuados</t>
  </si>
  <si>
    <t>Divorcios no consensuados</t>
  </si>
  <si>
    <t>Separaciones consensuadas</t>
  </si>
  <si>
    <t>Separaciones no consensuadas</t>
  </si>
  <si>
    <t>Eficacia civil, separación, disolución o Nulidad Canónica</t>
  </si>
  <si>
    <t>Modificación de medidas consensuadas</t>
  </si>
  <si>
    <t>Modificación de medidas no consensuadas</t>
  </si>
  <si>
    <t>Juicios Verbales</t>
  </si>
  <si>
    <t>Asentimiento en adopción</t>
  </si>
  <si>
    <t xml:space="preserve">Oposicion a la resolución administrativa en la protección de menores </t>
  </si>
  <si>
    <t>Sobre la capacidad de las personas art 756 y ss LEC</t>
  </si>
  <si>
    <t>Liquidación regimen economico matrimonial</t>
  </si>
  <si>
    <t>Guardia, custodia o alim entos de hijos menores no matrimoniales consensuados</t>
  </si>
  <si>
    <t>Guardia, custodia o alim entos de hijos menores no matrimoniales no consensuados</t>
  </si>
  <si>
    <t>Ingresados Por Transformación</t>
  </si>
  <si>
    <t>Total Medidas LEC</t>
  </si>
  <si>
    <t>Medidas provisionales previas</t>
  </si>
  <si>
    <t>Medidas provisionales coetaneas</t>
  </si>
  <si>
    <t>Medidas cautelares</t>
  </si>
  <si>
    <t>Pendientes 
al finalizar</t>
  </si>
  <si>
    <t>Total de despachos penales</t>
  </si>
  <si>
    <t>Despachos penales nacionales</t>
  </si>
  <si>
    <t>Actos de comunicación penales de la U.E.</t>
  </si>
  <si>
    <t>Resto de despachos penales U.E.</t>
  </si>
  <si>
    <t>Despachos penales de otros paises</t>
  </si>
  <si>
    <t>Total de despachos civiles</t>
  </si>
  <si>
    <t>Despachos nacionales</t>
  </si>
  <si>
    <t>Notificaciones y traslado de docuemntos en materia civil Regl. CE1348/00</t>
  </si>
  <si>
    <t>Resto despachos civiles U.E.</t>
  </si>
  <si>
    <t>Despachos civiles de otros paises</t>
  </si>
  <si>
    <t>Ingresados 
directamente</t>
  </si>
  <si>
    <t>Ingresados directamente</t>
  </si>
  <si>
    <t>Celebrados 
para el 
Trimestre</t>
  </si>
  <si>
    <t>Suspendidos</t>
  </si>
  <si>
    <t>Señalados 
para el 
Trimestre</t>
  </si>
  <si>
    <t>Celebrados para el Trimestre</t>
  </si>
  <si>
    <t>Suspendidos para el Trimestre</t>
  </si>
  <si>
    <t>No celebrados</t>
  </si>
  <si>
    <t>Señalados para el Trimestre</t>
  </si>
  <si>
    <t>Art.188
LEC</t>
  </si>
  <si>
    <t>Por otras
 causas</t>
  </si>
  <si>
    <t>A Instancia de Parte</t>
  </si>
  <si>
    <t>Otras Causas</t>
  </si>
  <si>
    <t xml:space="preserve">Causas con preso
</t>
  </si>
  <si>
    <t>Causas sin preso</t>
  </si>
  <si>
    <t>Causas con preso</t>
  </si>
  <si>
    <t>Restantes Proc.Abreviados</t>
  </si>
  <si>
    <t>Total sumarios elevados</t>
  </si>
  <si>
    <t>Con procesamiento</t>
  </si>
  <si>
    <t>Sin procesamiento</t>
  </si>
  <si>
    <t>Total Procedimientos</t>
  </si>
  <si>
    <t>A instancia de la víctima/s</t>
  </si>
  <si>
    <t>A instancia de otras personas</t>
  </si>
  <si>
    <t>A instancia del Ministerio Fiscal</t>
  </si>
  <si>
    <t>De Oficio</t>
  </si>
  <si>
    <t>A instancia de la Administración</t>
  </si>
  <si>
    <t>Resueltas</t>
  </si>
  <si>
    <t>Pendientes final trimestre</t>
  </si>
  <si>
    <t>Inadmitidas</t>
  </si>
  <si>
    <t>Adoptadas</t>
  </si>
  <si>
    <t>Denegadas</t>
  </si>
  <si>
    <t>A instancia del Minist. Fiscal</t>
  </si>
  <si>
    <t>De oficio</t>
  </si>
  <si>
    <t>Salida del domicilio</t>
  </si>
  <si>
    <t>Alejamiento</t>
  </si>
  <si>
    <t>Suspensión tenencia, uso armas</t>
  </si>
  <si>
    <t>Penal. Otras</t>
  </si>
  <si>
    <t>Total naturaleza penal</t>
  </si>
  <si>
    <t>Permuta uso vivienda familiar</t>
  </si>
  <si>
    <t>Civil. Otras</t>
  </si>
  <si>
    <t>Total naturaleza civil</t>
  </si>
  <si>
    <t>Con OP</t>
  </si>
  <si>
    <t>SinOP</t>
  </si>
  <si>
    <t>Nº Total</t>
  </si>
  <si>
    <t>Víctima: Mujer Española mayor de  edad</t>
  </si>
  <si>
    <t>Víctima: Mujer Española menor de  edad</t>
  </si>
  <si>
    <t>Víctima: Mujer Extranjera mayor de  edad</t>
  </si>
  <si>
    <t>Víctima: Mujer Extranjera menor de  edad</t>
  </si>
  <si>
    <t>Denunciado: Hombre-Español</t>
  </si>
  <si>
    <t>Número</t>
  </si>
  <si>
    <t>Condenado Español</t>
  </si>
  <si>
    <t>Condenado Extranjero</t>
  </si>
  <si>
    <t>Absuelto Español</t>
  </si>
  <si>
    <t>Absuelto Extranjero</t>
  </si>
  <si>
    <t>% condenas entre los  enjuiciados</t>
  </si>
  <si>
    <t>% condenas entre los españoles enjuiciados</t>
  </si>
  <si>
    <t>% condenas entre los extranjeros enjuiciados</t>
  </si>
  <si>
    <t>Cónyuge</t>
  </si>
  <si>
    <t>Excónyuge</t>
  </si>
  <si>
    <t>Relac. Afectiva</t>
  </si>
  <si>
    <t>Exrelación afectiva</t>
  </si>
  <si>
    <t>Mujeres víctimas de violencia de género</t>
  </si>
  <si>
    <t xml:space="preserve">Mujeres españolas victimas de violencia </t>
  </si>
  <si>
    <t xml:space="preserve">Mujeres extranjeras victimas de violencia </t>
  </si>
  <si>
    <t>Denuncias recibidas</t>
  </si>
  <si>
    <t>Presentada directamente por familiares</t>
  </si>
  <si>
    <t xml:space="preserve">Atestados policiales </t>
  </si>
  <si>
    <t>Parte de lesiones recibido directamente en el juzgado</t>
  </si>
  <si>
    <t>Servicios asistencia-Terceros  en general</t>
  </si>
  <si>
    <t>Casos en los que la victima  se acoge a la dispensa a la obligación de declarar como testigo</t>
  </si>
  <si>
    <t>Renuncias por españolas</t>
  </si>
  <si>
    <t>Renuncias por extranjeras</t>
  </si>
  <si>
    <t>poblacion total</t>
  </si>
  <si>
    <t>poblacion mujeres</t>
  </si>
  <si>
    <t>Denuncias por cada 10.000 habitantes</t>
  </si>
  <si>
    <t>Denuncias por cada 10.000 mujeres</t>
  </si>
  <si>
    <t>Mujeres víctimas de violencia de género cada 10.000 mujeres</t>
  </si>
  <si>
    <t>Ratio Casos en los que la victima  se acoge a la dispensa a la obligación de declarar como testigo /denuncias</t>
  </si>
  <si>
    <t>Ratio Casos en los que la victima  se acoge a la dispensa a la obligación de declarar como testigo /Mujeres víctimas de VG</t>
  </si>
  <si>
    <t xml:space="preserve">Ratio ordenes / denuncias </t>
  </si>
  <si>
    <t xml:space="preserve">Ratio Órdenes y Medidas / Mujeres víctimas de violencia de género </t>
  </si>
  <si>
    <t>con denuncia victima</t>
  </si>
  <si>
    <t>con denuncia familiar</t>
  </si>
  <si>
    <t>por intervención directa policial</t>
  </si>
  <si>
    <t>Por españolas</t>
  </si>
  <si>
    <t>Por extranjeras</t>
  </si>
  <si>
    <t>Presentada directamente por victima en el juzgado</t>
  </si>
  <si>
    <t>Parte de lesiones recibido directamente 
en el juzgado</t>
  </si>
  <si>
    <t>Presentada directamente por víctima en el juzgado</t>
  </si>
  <si>
    <t>Sobreseimiento libre</t>
  </si>
  <si>
    <t>Sobreseimiento provisional</t>
  </si>
  <si>
    <t>Por no haber indicios racionales de haberse cometido delito</t>
  </si>
  <si>
    <t>El hecho no es constitutivo de delito</t>
  </si>
  <si>
    <t>Por exención responsabilidad criminal</t>
  </si>
  <si>
    <t>total sobreseimiento libre</t>
  </si>
  <si>
    <t>Por no resultar justificada la perpetración del delito</t>
  </si>
  <si>
    <t>Por no haber autor conocido y determinado</t>
  </si>
  <si>
    <t>Total sobreseimiento provisional</t>
  </si>
  <si>
    <t>Valores Porcentuales</t>
  </si>
  <si>
    <t>Por Sentencia</t>
  </si>
  <si>
    <t>Por Sobreseimiento</t>
  </si>
  <si>
    <t>Elevación al órgano competente</t>
  </si>
  <si>
    <t>Absolutoria</t>
  </si>
  <si>
    <t>Condenatoria</t>
  </si>
  <si>
    <t>Libre</t>
  </si>
  <si>
    <t>Provisional</t>
  </si>
  <si>
    <t>Valores Absolutos</t>
  </si>
  <si>
    <t>sentencias y autos resto</t>
  </si>
  <si>
    <t>incidentes 241</t>
  </si>
  <si>
    <t>Total Órdenes de protección y Medidas solicitadas</t>
  </si>
  <si>
    <t>Privativa de 
libertad</t>
  </si>
  <si>
    <t>Prohibición de comunicación</t>
  </si>
  <si>
    <t>Prohibición volver lugar delito</t>
  </si>
  <si>
    <t>Atribución de la vivienda</t>
  </si>
  <si>
    <t>Suspensión regimen visitas</t>
  </si>
  <si>
    <t>Suspensión patria potestad</t>
  </si>
  <si>
    <t>Suspensión guarda y custodia</t>
  </si>
  <si>
    <t>Prestación alimentos</t>
  </si>
  <si>
    <t>Sobre protección menor</t>
  </si>
  <si>
    <t>Señalamientos juicios de enjuiciamiento inmediato sobre Delitos Leves</t>
  </si>
  <si>
    <t>Restantes Señalamientos para enjuiciamiento sobre Delitos Leves</t>
  </si>
  <si>
    <t>Señalamientos en procesos por aceptación de decreto</t>
  </si>
  <si>
    <t>Total Señalamientos Civiles</t>
  </si>
  <si>
    <t>Total Señalamientos Penales sobre Delitos Leves</t>
  </si>
  <si>
    <t>Elevados al Juzgado de lo Penal</t>
  </si>
  <si>
    <t>Elevados a la Audiencia Provincial</t>
  </si>
  <si>
    <t>Varones</t>
  </si>
  <si>
    <t>Mujeres</t>
  </si>
  <si>
    <t>Procesos por Delito (Conformidades)</t>
  </si>
  <si>
    <t>Procedimientos relativos a sustracción internacional de menores</t>
  </si>
  <si>
    <t>Ruptura de pareja estable, (D.A: 5ª libro segundo del Código Civil de Cataluña), Consensuada</t>
  </si>
  <si>
    <t>Ruptura de pareja estable, (D.A: 5ª libro segundo del Código Civil de Cataluña), No Consensuada</t>
  </si>
  <si>
    <t>J.I.Guardia</t>
  </si>
  <si>
    <t>Otros JVM</t>
  </si>
  <si>
    <t>Ingresados procedentes de otros órganos</t>
  </si>
  <si>
    <t>Denunciado: 
Hombre-Extranjero</t>
  </si>
  <si>
    <t>Número Víctimas Mujeres</t>
  </si>
  <si>
    <t>Padre/hijo/a</t>
  </si>
  <si>
    <t>Bajo tutela, 
guarda o custodia solo de la víctima</t>
  </si>
  <si>
    <t>Bajo tutela, 
guarda o custodia 
del agresor y de la víctima</t>
  </si>
  <si>
    <t>Hijo/a 
solo de la víctima</t>
  </si>
  <si>
    <t>Juicios Ordinarios</t>
  </si>
  <si>
    <t>Total
Órdenes de protección</t>
  </si>
  <si>
    <t>Total
Relaciones
Víctima/Denunciado</t>
  </si>
  <si>
    <t>Porcentaje Relación Víctimas/Denunciados</t>
  </si>
  <si>
    <t>Relac. 
Afectiva</t>
  </si>
  <si>
    <r>
      <t>Nº Total</t>
    </r>
    <r>
      <rPr>
        <b/>
        <sz val="11"/>
        <color rgb="FFFF0000"/>
        <rFont val="Verdana"/>
        <family val="2"/>
      </rPr>
      <t>*</t>
    </r>
    <r>
      <rPr>
        <b/>
        <sz val="11"/>
        <color rgb="FF4F81BD"/>
        <rFont val="Verdana"/>
        <family val="2"/>
      </rPr>
      <t xml:space="preserve"> 
menores tutelados víctimas de violencia</t>
    </r>
  </si>
  <si>
    <r>
      <rPr>
        <b/>
        <sz val="11"/>
        <color rgb="FFFF0000"/>
        <rFont val="Verdana"/>
        <family val="2"/>
      </rPr>
      <t>*</t>
    </r>
    <r>
      <rPr>
        <b/>
        <sz val="11"/>
        <color theme="4"/>
        <rFont val="Verdana"/>
        <family val="2"/>
      </rPr>
      <t xml:space="preserve"> El nº Total de víctimas menores tutelados incluye tanto mujeres como hombres menores</t>
    </r>
  </si>
  <si>
    <t>Número de Menores tutelados víctimas de violencia</t>
  </si>
  <si>
    <r>
      <t>Nº Total Menores tutelados
Víctimas de violencia</t>
    </r>
    <r>
      <rPr>
        <b/>
        <sz val="9"/>
        <color rgb="FFFF0000"/>
        <rFont val="Verdana"/>
        <family val="2"/>
      </rPr>
      <t>*</t>
    </r>
  </si>
  <si>
    <r>
      <rPr>
        <b/>
        <sz val="11"/>
        <color rgb="FFFF0000"/>
        <rFont val="Verdana"/>
        <family val="2"/>
      </rPr>
      <t>*</t>
    </r>
    <r>
      <rPr>
        <b/>
        <sz val="11"/>
        <color theme="4"/>
        <rFont val="Verdana"/>
        <family val="2"/>
      </rPr>
      <t xml:space="preserve"> </t>
    </r>
    <r>
      <rPr>
        <b/>
        <sz val="10"/>
        <color theme="4"/>
        <rFont val="Verdana"/>
        <family val="2"/>
      </rPr>
      <t>El número total de menores tutelados víctimas de V.G. incluye tanto a menores hombres como a menores mujeres</t>
    </r>
  </si>
  <si>
    <t>Diligencias penales urgentes. U.E.</t>
  </si>
  <si>
    <t>Población definitiva 2024</t>
  </si>
  <si>
    <t>Otras formas de terminación de la investigación Penal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</si>
</sst>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0" x14ac:knownFonts="1">
    <font>
      <sz val="10"/>
      <color theme="1"/>
      <name val="Verdana"/>
      <family val="2"/>
    </font>
    <font>
      <u/>
      <sz val="10"/>
      <color theme="10"/>
      <name val="Arial"/>
      <family val="2"/>
    </font>
    <font>
      <b/>
      <sz val="11"/>
      <color theme="4"/>
      <name val="Verdana"/>
      <family val="2"/>
    </font>
    <font>
      <b/>
      <sz val="11"/>
      <color theme="0"/>
      <name val="Verdana"/>
      <family val="2"/>
    </font>
    <font>
      <sz val="11"/>
      <color theme="1"/>
      <name val="Verdana"/>
      <family val="2"/>
    </font>
    <font>
      <b/>
      <sz val="9"/>
      <name val="Verdana"/>
      <family val="2"/>
    </font>
    <font>
      <sz val="9"/>
      <name val="Verdana"/>
      <family val="2"/>
    </font>
    <font>
      <sz val="8"/>
      <name val="MS Sans Serif"/>
      <family val="2"/>
    </font>
    <font>
      <b/>
      <sz val="9"/>
      <color rgb="FF4F81BD"/>
      <name val="Verdana"/>
      <family val="2"/>
    </font>
    <font>
      <b/>
      <sz val="11"/>
      <color rgb="FF4F81BD"/>
      <name val="Verdana"/>
      <family val="2"/>
    </font>
    <font>
      <sz val="10"/>
      <name val="Verdana"/>
      <family val="2"/>
    </font>
    <font>
      <b/>
      <sz val="11"/>
      <color rgb="FFFFFFFF"/>
      <name val="Verdana"/>
      <family val="2"/>
    </font>
    <font>
      <b/>
      <sz val="9"/>
      <color indexed="18"/>
      <name val="Verdana"/>
      <family val="2"/>
    </font>
    <font>
      <sz val="11"/>
      <color rgb="FFFFFFFF"/>
      <name val="Verdana"/>
      <family val="2"/>
    </font>
    <font>
      <b/>
      <sz val="9"/>
      <color theme="0"/>
      <name val="Verdana"/>
      <family val="2"/>
    </font>
    <font>
      <sz val="9"/>
      <color theme="0"/>
      <name val="Verdana"/>
      <family val="2"/>
    </font>
    <font>
      <b/>
      <sz val="11"/>
      <color rgb="FFFF0000"/>
      <name val="Verdana"/>
      <family val="2"/>
    </font>
    <font>
      <b/>
      <sz val="9"/>
      <color rgb="FFFF0000"/>
      <name val="Verdana"/>
      <family val="2"/>
    </font>
    <font>
      <b/>
      <sz val="10"/>
      <color theme="4"/>
      <name val="Verdana"/>
      <family val="2"/>
    </font>
    <font>
      <b/>
      <sz val="10"/>
      <color rgb="FFFF0000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4F81BD"/>
        <bgColor indexed="64"/>
      </patternFill>
    </fill>
  </fills>
  <borders count="37">
    <border>
      <left/>
      <right/>
      <top/>
      <bottom/>
      <diagonal/>
    </border>
    <border>
      <left/>
      <right/>
      <top style="medium">
        <color theme="4"/>
      </top>
      <bottom style="medium">
        <color theme="4"/>
      </bottom>
      <diagonal/>
    </border>
    <border>
      <left/>
      <right/>
      <top/>
      <bottom style="medium">
        <color theme="4" tint="0.79995117038483843"/>
      </bottom>
      <diagonal/>
    </border>
    <border>
      <left/>
      <right/>
      <top style="medium">
        <color theme="4" tint="0.79995117038483843"/>
      </top>
      <bottom style="medium">
        <color theme="4" tint="0.79995117038483843"/>
      </bottom>
      <diagonal/>
    </border>
    <border>
      <left/>
      <right/>
      <top style="medium">
        <color theme="4" tint="0.79995117038483843"/>
      </top>
      <bottom style="medium">
        <color theme="4" tint="0.79998168889431442"/>
      </bottom>
      <diagonal/>
    </border>
    <border>
      <left/>
      <right/>
      <top/>
      <bottom style="medium">
        <color theme="0"/>
      </bottom>
      <diagonal/>
    </border>
    <border>
      <left/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 style="thin">
        <color theme="0"/>
      </right>
      <top/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/>
      <diagonal/>
    </border>
    <border>
      <left/>
      <right style="thin">
        <color indexed="64"/>
      </right>
      <top/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 style="thin">
        <color indexed="64"/>
      </right>
      <top/>
      <bottom/>
      <diagonal/>
    </border>
    <border>
      <left style="thin">
        <color theme="0"/>
      </left>
      <right style="thin">
        <color theme="0"/>
      </right>
      <top style="medium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/>
      <right/>
      <top style="medium">
        <color theme="4" tint="0.79995117038483843"/>
      </top>
      <bottom style="medium">
        <color theme="4"/>
      </bottom>
      <diagonal/>
    </border>
    <border>
      <left/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/>
      <top style="thin">
        <color theme="0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medium">
        <color theme="0"/>
      </left>
      <right style="medium">
        <color theme="0"/>
      </right>
      <top/>
      <bottom style="medium">
        <color theme="4" tint="0.79995117038483843"/>
      </bottom>
      <diagonal/>
    </border>
    <border>
      <left style="thin">
        <color theme="0"/>
      </left>
      <right style="thin">
        <color theme="0"/>
      </right>
      <top/>
      <bottom style="medium">
        <color theme="4" tint="0.79995117038483843"/>
      </bottom>
      <diagonal/>
    </border>
    <border>
      <left style="thin">
        <color theme="0"/>
      </left>
      <right/>
      <top/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4" tint="0.79995117038483843"/>
      </bottom>
      <diagonal/>
    </border>
    <border>
      <left/>
      <right style="medium">
        <color theme="0"/>
      </right>
      <top style="medium">
        <color theme="0"/>
      </top>
      <bottom style="medium">
        <color theme="4" tint="0.79995117038483843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7" fillId="0" borderId="0"/>
  </cellStyleXfs>
  <cellXfs count="99">
    <xf numFmtId="0" fontId="0" fillId="0" borderId="0" xfId="0"/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vertical="center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3" fillId="3" borderId="1" xfId="0" applyFont="1" applyFill="1" applyBorder="1" applyAlignment="1" applyProtection="1">
      <alignment horizontal="left" vertical="center" wrapText="1"/>
      <protection locked="0"/>
    </xf>
    <xf numFmtId="0" fontId="2" fillId="4" borderId="9" xfId="0" applyFont="1" applyFill="1" applyBorder="1" applyAlignment="1" applyProtection="1">
      <alignment horizontal="center" vertical="center" wrapText="1"/>
      <protection locked="0"/>
    </xf>
    <xf numFmtId="3" fontId="3" fillId="3" borderId="1" xfId="0" applyNumberFormat="1" applyFont="1" applyFill="1" applyBorder="1" applyAlignment="1" applyProtection="1">
      <alignment horizontal="right" vertical="center" wrapText="1"/>
      <protection locked="0"/>
    </xf>
    <xf numFmtId="0" fontId="6" fillId="0" borderId="0" xfId="0" applyFont="1"/>
    <xf numFmtId="0" fontId="5" fillId="0" borderId="0" xfId="0" applyFont="1" applyAlignment="1">
      <alignment vertical="center"/>
    </xf>
    <xf numFmtId="0" fontId="5" fillId="0" borderId="13" xfId="0" applyFont="1" applyBorder="1"/>
    <xf numFmtId="0" fontId="5" fillId="0" borderId="16" xfId="0" applyFont="1" applyBorder="1" applyAlignment="1">
      <alignment vertical="center"/>
    </xf>
    <xf numFmtId="0" fontId="5" fillId="0" borderId="0" xfId="0" applyFont="1"/>
    <xf numFmtId="0" fontId="9" fillId="5" borderId="15" xfId="0" applyFont="1" applyFill="1" applyBorder="1" applyAlignment="1">
      <alignment horizontal="center" vertical="center" wrapText="1"/>
    </xf>
    <xf numFmtId="0" fontId="9" fillId="5" borderId="18" xfId="0" applyFont="1" applyFill="1" applyBorder="1" applyAlignment="1">
      <alignment horizontal="center" vertical="center" wrapText="1"/>
    </xf>
    <xf numFmtId="0" fontId="9" fillId="5" borderId="19" xfId="0" applyFont="1" applyFill="1" applyBorder="1" applyAlignment="1">
      <alignment horizontal="center" vertical="center" wrapText="1"/>
    </xf>
    <xf numFmtId="3" fontId="4" fillId="0" borderId="3" xfId="0" applyNumberFormat="1" applyFont="1" applyBorder="1" applyAlignment="1">
      <alignment horizontal="right" vertical="center"/>
    </xf>
    <xf numFmtId="3" fontId="4" fillId="0" borderId="3" xfId="0" applyNumberFormat="1" applyFont="1" applyBorder="1" applyAlignment="1">
      <alignment vertical="center"/>
    </xf>
    <xf numFmtId="3" fontId="4" fillId="0" borderId="17" xfId="0" applyNumberFormat="1" applyFont="1" applyBorder="1" applyAlignment="1">
      <alignment vertical="center"/>
    </xf>
    <xf numFmtId="0" fontId="9" fillId="5" borderId="20" xfId="0" applyFont="1" applyFill="1" applyBorder="1" applyAlignment="1">
      <alignment horizontal="center" vertical="center" wrapText="1"/>
    </xf>
    <xf numFmtId="0" fontId="8" fillId="5" borderId="21" xfId="0" applyFont="1" applyFill="1" applyBorder="1" applyAlignment="1">
      <alignment horizontal="center" vertical="center" wrapText="1"/>
    </xf>
    <xf numFmtId="0" fontId="10" fillId="0" borderId="0" xfId="0" applyFont="1"/>
    <xf numFmtId="0" fontId="11" fillId="6" borderId="15" xfId="0" applyFont="1" applyFill="1" applyBorder="1" applyAlignment="1">
      <alignment horizontal="center" vertical="center" wrapText="1"/>
    </xf>
    <xf numFmtId="0" fontId="9" fillId="5" borderId="15" xfId="0" applyFont="1" applyFill="1" applyBorder="1" applyAlignment="1">
      <alignment horizontal="center" vertical="center"/>
    </xf>
    <xf numFmtId="10" fontId="3" fillId="3" borderId="1" xfId="0" applyNumberFormat="1" applyFont="1" applyFill="1" applyBorder="1" applyAlignment="1" applyProtection="1">
      <alignment horizontal="center" vertical="center" wrapText="1"/>
      <protection locked="0"/>
    </xf>
    <xf numFmtId="10" fontId="4" fillId="0" borderId="3" xfId="0" applyNumberFormat="1" applyFont="1" applyBorder="1" applyAlignment="1">
      <alignment horizontal="center" vertical="center"/>
    </xf>
    <xf numFmtId="10" fontId="4" fillId="0" borderId="17" xfId="0" applyNumberFormat="1" applyFont="1" applyBorder="1" applyAlignment="1">
      <alignment horizontal="center" vertical="center"/>
    </xf>
    <xf numFmtId="10" fontId="4" fillId="0" borderId="2" xfId="0" applyNumberFormat="1" applyFont="1" applyBorder="1" applyAlignment="1">
      <alignment horizontal="center" vertical="center"/>
    </xf>
    <xf numFmtId="3" fontId="5" fillId="0" borderId="0" xfId="0" applyNumberFormat="1" applyFont="1" applyAlignment="1">
      <alignment horizontal="center"/>
    </xf>
    <xf numFmtId="3" fontId="4" fillId="0" borderId="2" xfId="0" applyNumberFormat="1" applyFont="1" applyBorder="1" applyAlignment="1">
      <alignment horizontal="right" vertical="center"/>
    </xf>
    <xf numFmtId="3" fontId="9" fillId="5" borderId="15" xfId="0" applyNumberFormat="1" applyFont="1" applyFill="1" applyBorder="1" applyAlignment="1">
      <alignment horizontal="center" vertical="center"/>
    </xf>
    <xf numFmtId="3" fontId="9" fillId="5" borderId="27" xfId="0" applyNumberFormat="1" applyFont="1" applyFill="1" applyBorder="1" applyAlignment="1">
      <alignment horizontal="center" vertical="center" wrapText="1"/>
    </xf>
    <xf numFmtId="3" fontId="9" fillId="5" borderId="28" xfId="0" applyNumberFormat="1" applyFont="1" applyFill="1" applyBorder="1" applyAlignment="1">
      <alignment horizontal="center" vertical="center" wrapText="1"/>
    </xf>
    <xf numFmtId="0" fontId="6" fillId="0" borderId="13" xfId="0" applyFont="1" applyBorder="1"/>
    <xf numFmtId="0" fontId="5" fillId="0" borderId="0" xfId="0" applyFont="1" applyAlignment="1">
      <alignment horizontal="center" vertical="center" wrapText="1"/>
    </xf>
    <xf numFmtId="0" fontId="11" fillId="6" borderId="29" xfId="0" applyFont="1" applyFill="1" applyBorder="1" applyAlignment="1">
      <alignment horizontal="center" vertical="center" wrapText="1"/>
    </xf>
    <xf numFmtId="0" fontId="14" fillId="6" borderId="15" xfId="0" applyFont="1" applyFill="1" applyBorder="1" applyAlignment="1">
      <alignment horizontal="center" vertical="center" wrapText="1"/>
    </xf>
    <xf numFmtId="164" fontId="4" fillId="0" borderId="2" xfId="0" applyNumberFormat="1" applyFont="1" applyBorder="1" applyAlignment="1">
      <alignment horizontal="right" vertical="center"/>
    </xf>
    <xf numFmtId="164" fontId="3" fillId="3" borderId="1" xfId="0" applyNumberFormat="1" applyFont="1" applyFill="1" applyBorder="1" applyAlignment="1" applyProtection="1">
      <alignment horizontal="right" vertical="center" wrapText="1"/>
      <protection locked="0"/>
    </xf>
    <xf numFmtId="2" fontId="4" fillId="0" borderId="2" xfId="0" applyNumberFormat="1" applyFont="1" applyBorder="1" applyAlignment="1">
      <alignment horizontal="right" vertical="center"/>
    </xf>
    <xf numFmtId="2" fontId="4" fillId="0" borderId="3" xfId="0" applyNumberFormat="1" applyFont="1" applyBorder="1" applyAlignment="1">
      <alignment vertical="center"/>
    </xf>
    <xf numFmtId="2" fontId="4" fillId="0" borderId="17" xfId="0" applyNumberFormat="1" applyFont="1" applyBorder="1" applyAlignment="1">
      <alignment vertical="center"/>
    </xf>
    <xf numFmtId="2" fontId="3" fillId="3" borderId="1" xfId="0" applyNumberFormat="1" applyFont="1" applyFill="1" applyBorder="1" applyAlignment="1" applyProtection="1">
      <alignment horizontal="right" vertical="center" wrapText="1"/>
      <protection locked="0"/>
    </xf>
    <xf numFmtId="0" fontId="3" fillId="6" borderId="29" xfId="0" applyFont="1" applyFill="1" applyBorder="1" applyAlignment="1">
      <alignment horizontal="center" vertical="center" wrapText="1"/>
    </xf>
    <xf numFmtId="0" fontId="3" fillId="6" borderId="30" xfId="0" applyFont="1" applyFill="1" applyBorder="1" applyAlignment="1">
      <alignment horizontal="center" vertical="center" wrapText="1"/>
    </xf>
    <xf numFmtId="0" fontId="3" fillId="6" borderId="26" xfId="0" applyFont="1" applyFill="1" applyBorder="1" applyAlignment="1">
      <alignment horizontal="center" vertical="center" wrapText="1"/>
    </xf>
    <xf numFmtId="0" fontId="12" fillId="0" borderId="0" xfId="0" applyFont="1"/>
    <xf numFmtId="0" fontId="5" fillId="0" borderId="0" xfId="2" applyFont="1" applyAlignment="1">
      <alignment horizontal="left" wrapText="1"/>
    </xf>
    <xf numFmtId="164" fontId="5" fillId="0" borderId="0" xfId="0" applyNumberFormat="1" applyFont="1"/>
    <xf numFmtId="164" fontId="4" fillId="0" borderId="2" xfId="0" applyNumberFormat="1" applyFont="1" applyBorder="1" applyAlignment="1">
      <alignment horizontal="center" vertical="center"/>
    </xf>
    <xf numFmtId="164" fontId="3" fillId="3" borderId="1" xfId="0" applyNumberFormat="1" applyFont="1" applyFill="1" applyBorder="1" applyAlignment="1" applyProtection="1">
      <alignment horizontal="center" vertical="center" wrapText="1"/>
      <protection locked="0"/>
    </xf>
    <xf numFmtId="2" fontId="0" fillId="0" borderId="0" xfId="0" applyNumberFormat="1"/>
    <xf numFmtId="3" fontId="0" fillId="0" borderId="0" xfId="0" applyNumberFormat="1"/>
    <xf numFmtId="0" fontId="2" fillId="4" borderId="32" xfId="0" applyFont="1" applyFill="1" applyBorder="1" applyAlignment="1" applyProtection="1">
      <alignment horizontal="center" vertical="center" wrapText="1"/>
      <protection locked="0"/>
    </xf>
    <xf numFmtId="0" fontId="11" fillId="6" borderId="30" xfId="0" applyFont="1" applyFill="1" applyBorder="1" applyAlignment="1">
      <alignment horizontal="center" vertical="center" wrapText="1"/>
    </xf>
    <xf numFmtId="3" fontId="9" fillId="5" borderId="16" xfId="0" applyNumberFormat="1" applyFont="1" applyFill="1" applyBorder="1" applyAlignment="1">
      <alignment horizontal="center" vertical="center" wrapText="1"/>
    </xf>
    <xf numFmtId="10" fontId="0" fillId="0" borderId="0" xfId="0" applyNumberFormat="1"/>
    <xf numFmtId="0" fontId="19" fillId="0" borderId="0" xfId="0" applyFont="1"/>
    <xf numFmtId="0" fontId="2" fillId="4" borderId="21" xfId="0" applyFont="1" applyFill="1" applyBorder="1" applyAlignment="1" applyProtection="1">
      <alignment horizontal="center" vertical="center" wrapText="1"/>
      <protection locked="0"/>
    </xf>
    <xf numFmtId="0" fontId="2" fillId="4" borderId="32" xfId="0" applyFont="1" applyFill="1" applyBorder="1" applyAlignment="1" applyProtection="1">
      <alignment horizontal="center" vertical="center" wrapText="1"/>
      <protection locked="0"/>
    </xf>
    <xf numFmtId="0" fontId="2" fillId="4" borderId="35" xfId="0" applyFont="1" applyFill="1" applyBorder="1" applyAlignment="1" applyProtection="1">
      <alignment horizontal="center" vertical="center" wrapText="1"/>
      <protection locked="0"/>
    </xf>
    <xf numFmtId="0" fontId="2" fillId="4" borderId="36" xfId="0" applyFont="1" applyFill="1" applyBorder="1" applyAlignment="1" applyProtection="1">
      <alignment horizontal="center" vertical="center" wrapText="1"/>
      <protection locked="0"/>
    </xf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0" fontId="3" fillId="2" borderId="8" xfId="0" applyFont="1" applyFill="1" applyBorder="1" applyAlignment="1" applyProtection="1">
      <alignment horizontal="center" vertical="center" wrapText="1"/>
      <protection locked="0"/>
    </xf>
    <xf numFmtId="0" fontId="3" fillId="2" borderId="34" xfId="0" applyFont="1" applyFill="1" applyBorder="1" applyAlignment="1" applyProtection="1">
      <alignment horizontal="center" vertical="center" wrapText="1"/>
      <protection locked="0"/>
    </xf>
    <xf numFmtId="0" fontId="3" fillId="2" borderId="7" xfId="0" applyFont="1" applyFill="1" applyBorder="1" applyAlignment="1" applyProtection="1">
      <alignment horizontal="center" vertical="center" wrapText="1"/>
      <protection locked="0"/>
    </xf>
    <xf numFmtId="0" fontId="3" fillId="2" borderId="6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/>
    </xf>
    <xf numFmtId="0" fontId="2" fillId="4" borderId="11" xfId="0" applyFont="1" applyFill="1" applyBorder="1" applyAlignment="1" applyProtection="1">
      <alignment horizontal="center" vertical="center" wrapText="1"/>
      <protection locked="0"/>
    </xf>
    <xf numFmtId="0" fontId="2" fillId="4" borderId="9" xfId="0" applyFont="1" applyFill="1" applyBorder="1" applyAlignment="1" applyProtection="1">
      <alignment horizontal="center" vertical="center" wrapText="1"/>
      <protection locked="0"/>
    </xf>
    <xf numFmtId="0" fontId="8" fillId="5" borderId="12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 applyProtection="1">
      <alignment horizontal="center" vertical="center" wrapText="1"/>
      <protection locked="0"/>
    </xf>
    <xf numFmtId="0" fontId="3" fillId="2" borderId="10" xfId="0" applyFont="1" applyFill="1" applyBorder="1" applyAlignment="1" applyProtection="1">
      <alignment horizontal="center" vertical="center" wrapText="1"/>
      <protection locked="0"/>
    </xf>
    <xf numFmtId="0" fontId="9" fillId="5" borderId="14" xfId="0" applyFont="1" applyFill="1" applyBorder="1" applyAlignment="1">
      <alignment horizontal="center" vertical="center" wrapText="1"/>
    </xf>
    <xf numFmtId="0" fontId="9" fillId="5" borderId="20" xfId="0" applyFont="1" applyFill="1" applyBorder="1" applyAlignment="1">
      <alignment horizontal="center" vertical="center" wrapText="1"/>
    </xf>
    <xf numFmtId="0" fontId="9" fillId="5" borderId="14" xfId="0" applyFont="1" applyFill="1" applyBorder="1" applyAlignment="1">
      <alignment horizontal="center" vertical="center"/>
    </xf>
    <xf numFmtId="0" fontId="11" fillId="6" borderId="15" xfId="0" applyFont="1" applyFill="1" applyBorder="1" applyAlignment="1">
      <alignment horizontal="center" vertical="center" wrapText="1"/>
    </xf>
    <xf numFmtId="0" fontId="9" fillId="5" borderId="15" xfId="0" applyFont="1" applyFill="1" applyBorder="1" applyAlignment="1">
      <alignment horizontal="center" vertical="center" wrapText="1"/>
    </xf>
    <xf numFmtId="0" fontId="13" fillId="6" borderId="15" xfId="0" applyFont="1" applyFill="1" applyBorder="1" applyAlignment="1">
      <alignment horizontal="center" vertical="center"/>
    </xf>
    <xf numFmtId="0" fontId="11" fillId="6" borderId="29" xfId="0" applyFont="1" applyFill="1" applyBorder="1" applyAlignment="1">
      <alignment horizontal="center" vertical="center" wrapText="1"/>
    </xf>
    <xf numFmtId="0" fontId="11" fillId="6" borderId="30" xfId="0" applyFont="1" applyFill="1" applyBorder="1" applyAlignment="1">
      <alignment horizontal="center" vertical="center" wrapText="1"/>
    </xf>
    <xf numFmtId="0" fontId="2" fillId="0" borderId="0" xfId="0" applyFont="1" applyAlignment="1" applyProtection="1">
      <alignment horizontal="center" vertical="center" wrapText="1"/>
      <protection locked="0"/>
    </xf>
    <xf numFmtId="0" fontId="11" fillId="6" borderId="26" xfId="0" applyFont="1" applyFill="1" applyBorder="1" applyAlignment="1">
      <alignment horizontal="center" vertical="center" wrapText="1"/>
    </xf>
    <xf numFmtId="0" fontId="14" fillId="6" borderId="15" xfId="0" applyFont="1" applyFill="1" applyBorder="1" applyAlignment="1">
      <alignment horizontal="center" vertical="center" wrapText="1"/>
    </xf>
    <xf numFmtId="0" fontId="14" fillId="6" borderId="20" xfId="0" applyFont="1" applyFill="1" applyBorder="1" applyAlignment="1">
      <alignment horizontal="center" vertical="center" wrapText="1"/>
    </xf>
    <xf numFmtId="0" fontId="14" fillId="6" borderId="33" xfId="0" applyFont="1" applyFill="1" applyBorder="1" applyAlignment="1">
      <alignment horizontal="center" vertical="center" wrapText="1"/>
    </xf>
    <xf numFmtId="0" fontId="15" fillId="6" borderId="15" xfId="0" applyFont="1" applyFill="1" applyBorder="1" applyAlignment="1">
      <alignment horizontal="center" vertical="center" wrapText="1"/>
    </xf>
    <xf numFmtId="0" fontId="3" fillId="6" borderId="15" xfId="0" applyFont="1" applyFill="1" applyBorder="1" applyAlignment="1">
      <alignment horizontal="center" vertical="center" wrapText="1"/>
    </xf>
    <xf numFmtId="0" fontId="3" fillId="6" borderId="29" xfId="0" applyFont="1" applyFill="1" applyBorder="1" applyAlignment="1">
      <alignment horizontal="center" vertical="center" wrapText="1"/>
    </xf>
    <xf numFmtId="0" fontId="3" fillId="6" borderId="30" xfId="0" applyFont="1" applyFill="1" applyBorder="1" applyAlignment="1">
      <alignment horizontal="center" vertical="center" wrapText="1"/>
    </xf>
    <xf numFmtId="0" fontId="3" fillId="6" borderId="26" xfId="0" applyFont="1" applyFill="1" applyBorder="1" applyAlignment="1">
      <alignment horizontal="center" vertical="center" wrapText="1"/>
    </xf>
    <xf numFmtId="0" fontId="11" fillId="6" borderId="25" xfId="0" applyFont="1" applyFill="1" applyBorder="1" applyAlignment="1">
      <alignment horizontal="center" vertical="center" wrapText="1"/>
    </xf>
    <xf numFmtId="0" fontId="11" fillId="6" borderId="24" xfId="0" applyFont="1" applyFill="1" applyBorder="1" applyAlignment="1">
      <alignment horizontal="center" vertical="center" wrapText="1"/>
    </xf>
    <xf numFmtId="0" fontId="12" fillId="0" borderId="0" xfId="0" applyFont="1" applyAlignment="1" applyProtection="1">
      <alignment horizontal="center" vertical="center"/>
      <protection locked="0"/>
    </xf>
    <xf numFmtId="0" fontId="11" fillId="6" borderId="22" xfId="0" applyFont="1" applyFill="1" applyBorder="1" applyAlignment="1">
      <alignment horizontal="center" vertical="center" wrapText="1"/>
    </xf>
    <xf numFmtId="0" fontId="11" fillId="6" borderId="23" xfId="0" applyFont="1" applyFill="1" applyBorder="1" applyAlignment="1">
      <alignment horizontal="center" vertical="center" wrapText="1"/>
    </xf>
    <xf numFmtId="0" fontId="11" fillId="6" borderId="31" xfId="0" applyFont="1" applyFill="1" applyBorder="1" applyAlignment="1">
      <alignment horizontal="center" vertical="center" wrapText="1"/>
    </xf>
  </cellXfs>
  <cellStyles count="3">
    <cellStyle name="Hipervínculo" xfId="1" builtinId="8"/>
    <cellStyle name="Normal" xfId="0" builtinId="0"/>
    <cellStyle name="Normal_MovimientoTodos" xfId="2" xr:uid="{00000000-0005-0000-0000-000002000000}"/>
  </cellStyles>
  <dxfs count="0"/>
  <tableStyles count="0" defaultTableStyle="TableStyleMedium2" defaultPivotStyle="PivotStyleLight16"/>
  <colors>
    <mruColors>
      <color rgb="FF4F81BD"/>
      <color rgb="FFDCE6F1"/>
      <color rgb="FFFFFFFF"/>
      <color rgb="FF1F497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95250</xdr:rowOff>
    </xdr:from>
    <xdr:to>
      <xdr:col>8</xdr:col>
      <xdr:colOff>38100</xdr:colOff>
      <xdr:row>9</xdr:row>
      <xdr:rowOff>123825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38100" y="95250"/>
          <a:ext cx="13496925" cy="14859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72000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VIOLENCIA SOBRE LA MUJER/JUZGADOS POR TSJ</a:t>
          </a:r>
        </a:p>
        <a:p>
          <a:pPr marL="72000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SECCIÓN DE ESTADÍSTICA JUDICIAL</a:t>
          </a:r>
        </a:p>
      </xdr:txBody>
    </xdr:sp>
    <xdr:clientData/>
  </xdr:twoCellAnchor>
  <xdr:twoCellAnchor>
    <xdr:from>
      <xdr:col>0</xdr:col>
      <xdr:colOff>171450</xdr:colOff>
      <xdr:row>10</xdr:row>
      <xdr:rowOff>57150</xdr:rowOff>
    </xdr:from>
    <xdr:to>
      <xdr:col>8</xdr:col>
      <xdr:colOff>66675</xdr:colOff>
      <xdr:row>12</xdr:row>
      <xdr:rowOff>123825</xdr:rowOff>
    </xdr:to>
    <xdr:sp macro="" textlink="">
      <xdr:nvSpPr>
        <xdr:cNvPr id="6" name="5 Rectángulo redondead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171450" y="1676400"/>
          <a:ext cx="13392150" cy="390525"/>
        </a:xfrm>
        <a:prstGeom prst="roundRect">
          <a:avLst/>
        </a:prstGeom>
        <a:solidFill>
          <a:schemeClr val="accent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720000"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1º Trimestre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2025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0</xdr:col>
      <xdr:colOff>257175</xdr:colOff>
      <xdr:row>1</xdr:row>
      <xdr:rowOff>0</xdr:rowOff>
    </xdr:from>
    <xdr:to>
      <xdr:col>1</xdr:col>
      <xdr:colOff>519505</xdr:colOff>
      <xdr:row>8</xdr:row>
      <xdr:rowOff>152401</xdr:rowOff>
    </xdr:to>
    <xdr:pic>
      <xdr:nvPicPr>
        <xdr:cNvPr id="7" name="6 Imagen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b="22602"/>
        <a:stretch/>
      </xdr:blipFill>
      <xdr:spPr>
        <a:xfrm>
          <a:off x="257175" y="161925"/>
          <a:ext cx="1100530" cy="1285876"/>
        </a:xfrm>
        <a:prstGeom prst="roundRect">
          <a:avLst>
            <a:gd name="adj" fmla="val 18980"/>
          </a:avLst>
        </a:prstGeom>
        <a:solidFill>
          <a:srgbClr val="FFFFFF">
            <a:shade val="85000"/>
          </a:srgbClr>
        </a:solidFill>
        <a:ln>
          <a:noFill/>
        </a:ln>
        <a:effectLst>
          <a:reflection endPos="0" dist="5000" dir="5400000" sy="-100000" algn="bl" rotWithShape="0"/>
        </a:effec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9</xdr:col>
      <xdr:colOff>1200150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/>
      </xdr:nvSpPr>
      <xdr:spPr>
        <a:xfrm>
          <a:off x="657225" y="161925"/>
          <a:ext cx="120300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4</xdr:row>
      <xdr:rowOff>28575</xdr:rowOff>
    </xdr:from>
    <xdr:to>
      <xdr:col>9</xdr:col>
      <xdr:colOff>1215844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/>
      </xdr:nvSpPr>
      <xdr:spPr>
        <a:xfrm>
          <a:off x="666750" y="676275"/>
          <a:ext cx="12036244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SUMARIOS ELEVADOS</a:t>
          </a:r>
        </a:p>
      </xdr:txBody>
    </xdr:sp>
    <xdr:clientData/>
  </xdr:twoCellAnchor>
  <xdr:twoCellAnchor>
    <xdr:from>
      <xdr:col>10</xdr:col>
      <xdr:colOff>123825</xdr:colOff>
      <xdr:row>2</xdr:row>
      <xdr:rowOff>85725</xdr:rowOff>
    </xdr:from>
    <xdr:to>
      <xdr:col>10</xdr:col>
      <xdr:colOff>847725</xdr:colOff>
      <xdr:row>5</xdr:row>
      <xdr:rowOff>142875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/>
      </xdr:nvSpPr>
      <xdr:spPr>
        <a:xfrm>
          <a:off x="12858750" y="409575"/>
          <a:ext cx="7239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8</xdr:col>
      <xdr:colOff>161925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/>
      </xdr:nvSpPr>
      <xdr:spPr>
        <a:xfrm>
          <a:off x="657226" y="161925"/>
          <a:ext cx="9591674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28576</xdr:rowOff>
    </xdr:from>
    <xdr:to>
      <xdr:col>8</xdr:col>
      <xdr:colOff>176771</xdr:colOff>
      <xdr:row>6</xdr:row>
      <xdr:rowOff>85726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/>
      </xdr:nvSpPr>
      <xdr:spPr>
        <a:xfrm>
          <a:off x="666751" y="676276"/>
          <a:ext cx="9596995" cy="381000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PROCEDIMIENTOS ELEVADOS VISTA JURADO PARA SU ENJUICIAMIENTO      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10</xdr:col>
      <xdr:colOff>342900</xdr:colOff>
      <xdr:row>2</xdr:row>
      <xdr:rowOff>76200</xdr:rowOff>
    </xdr:from>
    <xdr:to>
      <xdr:col>11</xdr:col>
      <xdr:colOff>238125</xdr:colOff>
      <xdr:row>5</xdr:row>
      <xdr:rowOff>133350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/>
      </xdr:nvSpPr>
      <xdr:spPr>
        <a:xfrm>
          <a:off x="12106275" y="400050"/>
          <a:ext cx="73342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657224</xdr:colOff>
      <xdr:row>1</xdr:row>
      <xdr:rowOff>0</xdr:rowOff>
    </xdr:from>
    <xdr:to>
      <xdr:col>12</xdr:col>
      <xdr:colOff>549896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/>
      </xdr:nvSpPr>
      <xdr:spPr>
        <a:xfrm>
          <a:off x="657224" y="161925"/>
          <a:ext cx="12379947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28574</xdr:colOff>
      <xdr:row>4</xdr:row>
      <xdr:rowOff>28574</xdr:rowOff>
    </xdr:from>
    <xdr:to>
      <xdr:col>12</xdr:col>
      <xdr:colOff>571499</xdr:colOff>
      <xdr:row>8</xdr:row>
      <xdr:rowOff>95250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SpPr/>
      </xdr:nvSpPr>
      <xdr:spPr>
        <a:xfrm>
          <a:off x="685799" y="676274"/>
          <a:ext cx="12372975" cy="714376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ÓRDENES DE PROTECCIÓN Y MEDIDAS DE PROTECCIÓN Y SEGURIDAD DE LAS VÍCTIMAS,(DE LOS ARTS. 544 Ter y 544 Bis), SOLICITADAS A INSTANCIA</a:t>
          </a:r>
        </a:p>
      </xdr:txBody>
    </xdr:sp>
    <xdr:clientData/>
  </xdr:twoCellAnchor>
  <xdr:twoCellAnchor>
    <xdr:from>
      <xdr:col>12</xdr:col>
      <xdr:colOff>666750</xdr:colOff>
      <xdr:row>2</xdr:row>
      <xdr:rowOff>133350</xdr:rowOff>
    </xdr:from>
    <xdr:to>
      <xdr:col>13</xdr:col>
      <xdr:colOff>581025</xdr:colOff>
      <xdr:row>6</xdr:row>
      <xdr:rowOff>28575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SpPr/>
      </xdr:nvSpPr>
      <xdr:spPr>
        <a:xfrm>
          <a:off x="13154025" y="457200"/>
          <a:ext cx="71437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12</xdr:col>
      <xdr:colOff>790575</xdr:colOff>
      <xdr:row>3</xdr:row>
      <xdr:rowOff>95250</xdr:rowOff>
    </xdr:to>
    <xdr:sp macro="" textlink="">
      <xdr:nvSpPr>
        <xdr:cNvPr id="6" name="5 Rectángulo redondeado">
          <a:extLst>
            <a:ext uri="{FF2B5EF4-FFF2-40B4-BE49-F238E27FC236}">
              <a16:creationId xmlns:a16="http://schemas.microsoft.com/office/drawing/2014/main" id="{00000000-0008-0000-0C00-000006000000}"/>
            </a:ext>
          </a:extLst>
        </xdr:cNvPr>
        <xdr:cNvSpPr/>
      </xdr:nvSpPr>
      <xdr:spPr>
        <a:xfrm>
          <a:off x="657225" y="161925"/>
          <a:ext cx="125634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47626</xdr:colOff>
      <xdr:row>4</xdr:row>
      <xdr:rowOff>28574</xdr:rowOff>
    </xdr:from>
    <xdr:to>
      <xdr:col>12</xdr:col>
      <xdr:colOff>839391</xdr:colOff>
      <xdr:row>9</xdr:row>
      <xdr:rowOff>0</xdr:rowOff>
    </xdr:to>
    <xdr:sp macro="" textlink="">
      <xdr:nvSpPr>
        <xdr:cNvPr id="7" name="6 Rectángulo redondeado">
          <a:extLst>
            <a:ext uri="{FF2B5EF4-FFF2-40B4-BE49-F238E27FC236}">
              <a16:creationId xmlns:a16="http://schemas.microsoft.com/office/drawing/2014/main" id="{00000000-0008-0000-0C00-000007000000}"/>
            </a:ext>
          </a:extLst>
        </xdr:cNvPr>
        <xdr:cNvSpPr/>
      </xdr:nvSpPr>
      <xdr:spPr>
        <a:xfrm>
          <a:off x="704851" y="676274"/>
          <a:ext cx="12564665" cy="781051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ÓRDENES DE PROTECCIÓN Y MEDIDAS DE PROTECCIÓN Y SEGURIDAD DE LAS VÍCTIMAS,(DE LOS ARTS. 544 Ter y 544 Bis), SOLICITADAS A INSTANCIA</a:t>
          </a:r>
        </a:p>
      </xdr:txBody>
    </xdr:sp>
    <xdr:clientData/>
  </xdr:twoCellAnchor>
  <xdr:twoCellAnchor>
    <xdr:from>
      <xdr:col>13</xdr:col>
      <xdr:colOff>190500</xdr:colOff>
      <xdr:row>2</xdr:row>
      <xdr:rowOff>57150</xdr:rowOff>
    </xdr:from>
    <xdr:to>
      <xdr:col>13</xdr:col>
      <xdr:colOff>914400</xdr:colOff>
      <xdr:row>5</xdr:row>
      <xdr:rowOff>114300</xdr:rowOff>
    </xdr:to>
    <xdr:sp macro="" textlink="">
      <xdr:nvSpPr>
        <xdr:cNvPr id="8" name="7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C00-000008000000}"/>
            </a:ext>
          </a:extLst>
        </xdr:cNvPr>
        <xdr:cNvSpPr/>
      </xdr:nvSpPr>
      <xdr:spPr>
        <a:xfrm>
          <a:off x="13420725" y="381000"/>
          <a:ext cx="7239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1</xdr:row>
      <xdr:rowOff>0</xdr:rowOff>
    </xdr:from>
    <xdr:to>
      <xdr:col>15</xdr:col>
      <xdr:colOff>361950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/>
      </xdr:nvSpPr>
      <xdr:spPr>
        <a:xfrm>
          <a:off x="685800" y="161925"/>
          <a:ext cx="132873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19050</xdr:colOff>
      <xdr:row>4</xdr:row>
      <xdr:rowOff>28575</xdr:rowOff>
    </xdr:from>
    <xdr:to>
      <xdr:col>15</xdr:col>
      <xdr:colOff>390525</xdr:colOff>
      <xdr:row>7</xdr:row>
      <xdr:rowOff>9525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SpPr/>
      </xdr:nvSpPr>
      <xdr:spPr>
        <a:xfrm>
          <a:off x="676275" y="676275"/>
          <a:ext cx="13325475" cy="4667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MEDIDAS JUDICIALES DE PROTECCIÓN Y SEGURIDAD DE LAS VÍCTIMAS, (incluidas todas Arts. 544 bis y 544 Ter)</a:t>
          </a:r>
        </a:p>
      </xdr:txBody>
    </xdr:sp>
    <xdr:clientData/>
  </xdr:twoCellAnchor>
  <xdr:twoCellAnchor>
    <xdr:from>
      <xdr:col>15</xdr:col>
      <xdr:colOff>495300</xdr:colOff>
      <xdr:row>3</xdr:row>
      <xdr:rowOff>104775</xdr:rowOff>
    </xdr:from>
    <xdr:to>
      <xdr:col>16</xdr:col>
      <xdr:colOff>438150</xdr:colOff>
      <xdr:row>7</xdr:row>
      <xdr:rowOff>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SpPr/>
      </xdr:nvSpPr>
      <xdr:spPr>
        <a:xfrm>
          <a:off x="14106525" y="590550"/>
          <a:ext cx="78105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9</xdr:col>
      <xdr:colOff>133350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SpPr/>
      </xdr:nvSpPr>
      <xdr:spPr>
        <a:xfrm>
          <a:off x="657225" y="161925"/>
          <a:ext cx="1292542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0</xdr:colOff>
      <xdr:row>4</xdr:row>
      <xdr:rowOff>28575</xdr:rowOff>
    </xdr:from>
    <xdr:to>
      <xdr:col>9</xdr:col>
      <xdr:colOff>145767</xdr:colOff>
      <xdr:row>7</xdr:row>
      <xdr:rowOff>28576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SpPr/>
      </xdr:nvSpPr>
      <xdr:spPr>
        <a:xfrm>
          <a:off x="657225" y="676275"/>
          <a:ext cx="12937842" cy="485776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ÓRDENES DE PROTECCIÓN Y MEDIDAS,(de los artículos 544 Ter y Bis), SOLICITADAS: SEXO Y NACIONALIDAD</a:t>
          </a:r>
        </a:p>
      </xdr:txBody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771525</xdr:colOff>
      <xdr:row>6</xdr:row>
      <xdr:rowOff>57150</xdr:rowOff>
    </xdr:to>
    <xdr:sp macro="" textlink="">
      <xdr:nvSpPr>
        <xdr:cNvPr id="7" name="6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E00-000007000000}"/>
            </a:ext>
          </a:extLst>
        </xdr:cNvPr>
        <xdr:cNvSpPr/>
      </xdr:nvSpPr>
      <xdr:spPr>
        <a:xfrm>
          <a:off x="15059025" y="485775"/>
          <a:ext cx="77152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10</xdr:col>
      <xdr:colOff>790575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SpPr/>
      </xdr:nvSpPr>
      <xdr:spPr>
        <a:xfrm>
          <a:off x="838200" y="161925"/>
          <a:ext cx="1071562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4</xdr:row>
      <xdr:rowOff>28575</xdr:rowOff>
    </xdr:from>
    <xdr:to>
      <xdr:col>10</xdr:col>
      <xdr:colOff>806845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SpPr/>
      </xdr:nvSpPr>
      <xdr:spPr>
        <a:xfrm>
          <a:off x="847725" y="676275"/>
          <a:ext cx="10722370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PROCESOS POR DELITO LEY 38/2002 (Conformidades)</a:t>
          </a:r>
        </a:p>
      </xdr:txBody>
    </xdr:sp>
    <xdr:clientData/>
  </xdr:twoCellAnchor>
  <xdr:twoCellAnchor>
    <xdr:from>
      <xdr:col>11</xdr:col>
      <xdr:colOff>38100</xdr:colOff>
      <xdr:row>2</xdr:row>
      <xdr:rowOff>85725</xdr:rowOff>
    </xdr:from>
    <xdr:to>
      <xdr:col>11</xdr:col>
      <xdr:colOff>809625</xdr:colOff>
      <xdr:row>5</xdr:row>
      <xdr:rowOff>142875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SpPr/>
      </xdr:nvSpPr>
      <xdr:spPr>
        <a:xfrm>
          <a:off x="11458575" y="409575"/>
          <a:ext cx="77152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13</xdr:col>
      <xdr:colOff>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SpPr/>
      </xdr:nvSpPr>
      <xdr:spPr>
        <a:xfrm>
          <a:off x="657225" y="161925"/>
          <a:ext cx="1135380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4</xdr:row>
      <xdr:rowOff>28575</xdr:rowOff>
    </xdr:from>
    <xdr:to>
      <xdr:col>13</xdr:col>
      <xdr:colOff>16666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SpPr/>
      </xdr:nvSpPr>
      <xdr:spPr>
        <a:xfrm>
          <a:off x="666750" y="676275"/>
          <a:ext cx="11360941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</a:t>
          </a:r>
        </a:p>
      </xdr:txBody>
    </xdr:sp>
    <xdr:clientData/>
  </xdr:twoCellAnchor>
  <xdr:twoCellAnchor>
    <xdr:from>
      <xdr:col>13</xdr:col>
      <xdr:colOff>133350</xdr:colOff>
      <xdr:row>2</xdr:row>
      <xdr:rowOff>9525</xdr:rowOff>
    </xdr:from>
    <xdr:to>
      <xdr:col>13</xdr:col>
      <xdr:colOff>895350</xdr:colOff>
      <xdr:row>5</xdr:row>
      <xdr:rowOff>66675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000-000004000000}"/>
            </a:ext>
          </a:extLst>
        </xdr:cNvPr>
        <xdr:cNvSpPr/>
      </xdr:nvSpPr>
      <xdr:spPr>
        <a:xfrm>
          <a:off x="12144375" y="333375"/>
          <a:ext cx="7620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9</xdr:col>
      <xdr:colOff>828675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SpPr/>
      </xdr:nvSpPr>
      <xdr:spPr>
        <a:xfrm>
          <a:off x="657225" y="161925"/>
          <a:ext cx="1212532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4</xdr:row>
      <xdr:rowOff>28575</xdr:rowOff>
    </xdr:from>
    <xdr:to>
      <xdr:col>10</xdr:col>
      <xdr:colOff>6345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SpPr/>
      </xdr:nvSpPr>
      <xdr:spPr>
        <a:xfrm>
          <a:off x="666750" y="676275"/>
          <a:ext cx="12131670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PORCENTAJE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CONDENAS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10</xdr:col>
      <xdr:colOff>276225</xdr:colOff>
      <xdr:row>2</xdr:row>
      <xdr:rowOff>47625</xdr:rowOff>
    </xdr:from>
    <xdr:to>
      <xdr:col>11</xdr:col>
      <xdr:colOff>190500</xdr:colOff>
      <xdr:row>5</xdr:row>
      <xdr:rowOff>104775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100-000004000000}"/>
            </a:ext>
          </a:extLst>
        </xdr:cNvPr>
        <xdr:cNvSpPr/>
      </xdr:nvSpPr>
      <xdr:spPr>
        <a:xfrm>
          <a:off x="13068300" y="371475"/>
          <a:ext cx="75247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10</xdr:col>
      <xdr:colOff>895351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SpPr/>
      </xdr:nvSpPr>
      <xdr:spPr>
        <a:xfrm>
          <a:off x="657226" y="161925"/>
          <a:ext cx="1299210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4</xdr:row>
      <xdr:rowOff>28575</xdr:rowOff>
    </xdr:from>
    <xdr:to>
      <xdr:col>10</xdr:col>
      <xdr:colOff>911652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SpPr/>
      </xdr:nvSpPr>
      <xdr:spPr>
        <a:xfrm>
          <a:off x="666750" y="676275"/>
          <a:ext cx="12998877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RELACIÓN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VÍCTIMA Y DENUNCIADO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10</xdr:col>
      <xdr:colOff>1285875</xdr:colOff>
      <xdr:row>0</xdr:row>
      <xdr:rowOff>152400</xdr:rowOff>
    </xdr:from>
    <xdr:to>
      <xdr:col>11</xdr:col>
      <xdr:colOff>600075</xdr:colOff>
      <xdr:row>4</xdr:row>
      <xdr:rowOff>47625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200-000004000000}"/>
            </a:ext>
          </a:extLst>
        </xdr:cNvPr>
        <xdr:cNvSpPr/>
      </xdr:nvSpPr>
      <xdr:spPr>
        <a:xfrm>
          <a:off x="14039850" y="152400"/>
          <a:ext cx="79057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10</xdr:col>
      <xdr:colOff>657225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838200" y="161925"/>
          <a:ext cx="1121092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28575</xdr:rowOff>
    </xdr:from>
    <xdr:to>
      <xdr:col>10</xdr:col>
      <xdr:colOff>672268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847726" y="676275"/>
          <a:ext cx="11216442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</a:t>
          </a:r>
        </a:p>
      </xdr:txBody>
    </xdr:sp>
    <xdr:clientData/>
  </xdr:twoCellAnchor>
  <xdr:twoCellAnchor>
    <xdr:from>
      <xdr:col>13</xdr:col>
      <xdr:colOff>304801</xdr:colOff>
      <xdr:row>1</xdr:row>
      <xdr:rowOff>95250</xdr:rowOff>
    </xdr:from>
    <xdr:to>
      <xdr:col>13</xdr:col>
      <xdr:colOff>1000125</xdr:colOff>
      <xdr:row>4</xdr:row>
      <xdr:rowOff>152400</xdr:rowOff>
    </xdr:to>
    <xdr:sp macro="" textlink="">
      <xdr:nvSpPr>
        <xdr:cNvPr id="13" name="12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12249151" y="257175"/>
          <a:ext cx="695324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10</xdr:col>
      <xdr:colOff>1104900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SpPr/>
      </xdr:nvSpPr>
      <xdr:spPr>
        <a:xfrm>
          <a:off x="657225" y="161925"/>
          <a:ext cx="1230630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4</xdr:row>
      <xdr:rowOff>28575</xdr:rowOff>
    </xdr:from>
    <xdr:to>
      <xdr:col>10</xdr:col>
      <xdr:colOff>1107934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SpPr/>
      </xdr:nvSpPr>
      <xdr:spPr>
        <a:xfrm>
          <a:off x="666750" y="676275"/>
          <a:ext cx="12299809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DENUNCIAS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Y RENUNCIAS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11</xdr:col>
      <xdr:colOff>1009650</xdr:colOff>
      <xdr:row>1</xdr:row>
      <xdr:rowOff>47625</xdr:rowOff>
    </xdr:from>
    <xdr:to>
      <xdr:col>12</xdr:col>
      <xdr:colOff>600075</xdr:colOff>
      <xdr:row>4</xdr:row>
      <xdr:rowOff>104775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300-000004000000}"/>
            </a:ext>
          </a:extLst>
        </xdr:cNvPr>
        <xdr:cNvSpPr/>
      </xdr:nvSpPr>
      <xdr:spPr>
        <a:xfrm>
          <a:off x="14011275" y="209550"/>
          <a:ext cx="73342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</xdr:colOff>
      <xdr:row>0</xdr:row>
      <xdr:rowOff>161924</xdr:rowOff>
    </xdr:from>
    <xdr:to>
      <xdr:col>8</xdr:col>
      <xdr:colOff>1038226</xdr:colOff>
      <xdr:row>5</xdr:row>
      <xdr:rowOff>45982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SpPr/>
      </xdr:nvSpPr>
      <xdr:spPr>
        <a:xfrm>
          <a:off x="657227" y="161924"/>
          <a:ext cx="11610974" cy="693683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19051</xdr:colOff>
      <xdr:row>5</xdr:row>
      <xdr:rowOff>142876</xdr:rowOff>
    </xdr:from>
    <xdr:to>
      <xdr:col>8</xdr:col>
      <xdr:colOff>1063126</xdr:colOff>
      <xdr:row>7</xdr:row>
      <xdr:rowOff>180976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1400-000003000000}"/>
            </a:ext>
          </a:extLst>
        </xdr:cNvPr>
        <xdr:cNvSpPr/>
      </xdr:nvSpPr>
      <xdr:spPr>
        <a:xfrm>
          <a:off x="676276" y="952501"/>
          <a:ext cx="11616825" cy="361950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DISTRIBUCIÓN PORCENTUAL DE LAS DENUNCIAS PRESENTADAS POR QUIEN LA PRESENTÓ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 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8</xdr:col>
      <xdr:colOff>1285875</xdr:colOff>
      <xdr:row>2</xdr:row>
      <xdr:rowOff>123825</xdr:rowOff>
    </xdr:from>
    <xdr:to>
      <xdr:col>9</xdr:col>
      <xdr:colOff>590550</xdr:colOff>
      <xdr:row>6</xdr:row>
      <xdr:rowOff>19050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400-000004000000}"/>
            </a:ext>
          </a:extLst>
        </xdr:cNvPr>
        <xdr:cNvSpPr/>
      </xdr:nvSpPr>
      <xdr:spPr>
        <a:xfrm>
          <a:off x="12515850" y="447675"/>
          <a:ext cx="7239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9</xdr:col>
      <xdr:colOff>800100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SpPr/>
      </xdr:nvSpPr>
      <xdr:spPr>
        <a:xfrm>
          <a:off x="657225" y="161925"/>
          <a:ext cx="1292542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28575</xdr:rowOff>
    </xdr:from>
    <xdr:to>
      <xdr:col>9</xdr:col>
      <xdr:colOff>816095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1500-000003000000}"/>
            </a:ext>
          </a:extLst>
        </xdr:cNvPr>
        <xdr:cNvSpPr/>
      </xdr:nvSpPr>
      <xdr:spPr>
        <a:xfrm>
          <a:off x="666751" y="676275"/>
          <a:ext cx="12931894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SOBRESEIMIENTOS</a:t>
          </a:r>
        </a:p>
      </xdr:txBody>
    </xdr:sp>
    <xdr:clientData/>
  </xdr:twoCellAnchor>
  <xdr:twoCellAnchor>
    <xdr:from>
      <xdr:col>10</xdr:col>
      <xdr:colOff>114300</xdr:colOff>
      <xdr:row>2</xdr:row>
      <xdr:rowOff>9525</xdr:rowOff>
    </xdr:from>
    <xdr:to>
      <xdr:col>11</xdr:col>
      <xdr:colOff>0</xdr:colOff>
      <xdr:row>5</xdr:row>
      <xdr:rowOff>66675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500-000004000000}"/>
            </a:ext>
          </a:extLst>
        </xdr:cNvPr>
        <xdr:cNvSpPr/>
      </xdr:nvSpPr>
      <xdr:spPr>
        <a:xfrm>
          <a:off x="13735050" y="333375"/>
          <a:ext cx="7239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12</xdr:col>
      <xdr:colOff>876301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SpPr/>
      </xdr:nvSpPr>
      <xdr:spPr>
        <a:xfrm>
          <a:off x="657226" y="161925"/>
          <a:ext cx="1080135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4</xdr:row>
      <xdr:rowOff>28575</xdr:rowOff>
    </xdr:from>
    <xdr:to>
      <xdr:col>12</xdr:col>
      <xdr:colOff>856330</xdr:colOff>
      <xdr:row>6</xdr:row>
      <xdr:rowOff>19050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1600-000003000000}"/>
            </a:ext>
          </a:extLst>
        </xdr:cNvPr>
        <xdr:cNvSpPr/>
      </xdr:nvSpPr>
      <xdr:spPr>
        <a:xfrm>
          <a:off x="666750" y="676275"/>
          <a:ext cx="10771855" cy="3143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DISTRIBUCIÓN PORCENTUAL POR LA FORMA DE TERMINACIÓN (SENTENCIAS + AUTOS)           </a:t>
          </a:r>
        </a:p>
      </xdr:txBody>
    </xdr:sp>
    <xdr:clientData/>
  </xdr:twoCellAnchor>
  <xdr:twoCellAnchor>
    <xdr:from>
      <xdr:col>13</xdr:col>
      <xdr:colOff>342900</xdr:colOff>
      <xdr:row>2</xdr:row>
      <xdr:rowOff>104775</xdr:rowOff>
    </xdr:from>
    <xdr:to>
      <xdr:col>14</xdr:col>
      <xdr:colOff>228600</xdr:colOff>
      <xdr:row>6</xdr:row>
      <xdr:rowOff>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600-000004000000}"/>
            </a:ext>
          </a:extLst>
        </xdr:cNvPr>
        <xdr:cNvSpPr/>
      </xdr:nvSpPr>
      <xdr:spPr>
        <a:xfrm>
          <a:off x="11591925" y="428625"/>
          <a:ext cx="7239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9</xdr:col>
      <xdr:colOff>695326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657226" y="161925"/>
          <a:ext cx="916305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4</xdr:row>
      <xdr:rowOff>28575</xdr:rowOff>
    </xdr:from>
    <xdr:to>
      <xdr:col>9</xdr:col>
      <xdr:colOff>709348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666750" y="676275"/>
          <a:ext cx="9167548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DELITOS INGRESADOS</a:t>
          </a:r>
        </a:p>
      </xdr:txBody>
    </xdr:sp>
    <xdr:clientData/>
  </xdr:twoCellAnchor>
  <xdr:twoCellAnchor>
    <xdr:from>
      <xdr:col>10</xdr:col>
      <xdr:colOff>219075</xdr:colOff>
      <xdr:row>2</xdr:row>
      <xdr:rowOff>28575</xdr:rowOff>
    </xdr:from>
    <xdr:to>
      <xdr:col>10</xdr:col>
      <xdr:colOff>933450</xdr:colOff>
      <xdr:row>5</xdr:row>
      <xdr:rowOff>85725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10039350" y="352425"/>
          <a:ext cx="71437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12</xdr:col>
      <xdr:colOff>838200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657225" y="161925"/>
          <a:ext cx="115728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4</xdr:row>
      <xdr:rowOff>28576</xdr:rowOff>
    </xdr:from>
    <xdr:to>
      <xdr:col>12</xdr:col>
      <xdr:colOff>853406</xdr:colOff>
      <xdr:row>6</xdr:row>
      <xdr:rowOff>123826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666750" y="676276"/>
          <a:ext cx="11578556" cy="419100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JUICIOS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SOBRE DELITOS LEVES Y EJECUTORIAS DE JUICIOS DE FALTAS Y DELITOS LEVES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13</xdr:col>
      <xdr:colOff>323850</xdr:colOff>
      <xdr:row>2</xdr:row>
      <xdr:rowOff>38100</xdr:rowOff>
    </xdr:from>
    <xdr:to>
      <xdr:col>13</xdr:col>
      <xdr:colOff>1047750</xdr:colOff>
      <xdr:row>5</xdr:row>
      <xdr:rowOff>95250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12649200" y="361950"/>
          <a:ext cx="7239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10</xdr:col>
      <xdr:colOff>1104900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657225" y="161925"/>
          <a:ext cx="1203960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28575</xdr:rowOff>
    </xdr:from>
    <xdr:to>
      <xdr:col>10</xdr:col>
      <xdr:colOff>1120500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666751" y="676275"/>
          <a:ext cx="12045674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ASUNTOS CIVILES           </a:t>
          </a:r>
        </a:p>
      </xdr:txBody>
    </xdr:sp>
    <xdr:clientData/>
  </xdr:twoCellAnchor>
  <xdr:twoCellAnchor>
    <xdr:from>
      <xdr:col>11</xdr:col>
      <xdr:colOff>133350</xdr:colOff>
      <xdr:row>2</xdr:row>
      <xdr:rowOff>76200</xdr:rowOff>
    </xdr:from>
    <xdr:to>
      <xdr:col>11</xdr:col>
      <xdr:colOff>866775</xdr:colOff>
      <xdr:row>5</xdr:row>
      <xdr:rowOff>133350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12868275" y="400050"/>
          <a:ext cx="73342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11</xdr:col>
      <xdr:colOff>1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657226" y="161925"/>
          <a:ext cx="1091565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4</xdr:row>
      <xdr:rowOff>28575</xdr:rowOff>
    </xdr:from>
    <xdr:to>
      <xdr:col>11</xdr:col>
      <xdr:colOff>15795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>
          <a:off x="666750" y="676275"/>
          <a:ext cx="10921920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MEDIDAS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LEC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11</xdr:col>
      <xdr:colOff>400050</xdr:colOff>
      <xdr:row>2</xdr:row>
      <xdr:rowOff>57150</xdr:rowOff>
    </xdr:from>
    <xdr:to>
      <xdr:col>12</xdr:col>
      <xdr:colOff>0</xdr:colOff>
      <xdr:row>5</xdr:row>
      <xdr:rowOff>114300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/>
      </xdr:nvSpPr>
      <xdr:spPr>
        <a:xfrm>
          <a:off x="11972925" y="381000"/>
          <a:ext cx="74295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10</xdr:col>
      <xdr:colOff>38100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657225" y="161925"/>
          <a:ext cx="1030605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4</xdr:row>
      <xdr:rowOff>28575</xdr:rowOff>
    </xdr:from>
    <xdr:to>
      <xdr:col>10</xdr:col>
      <xdr:colOff>53130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/>
      </xdr:nvSpPr>
      <xdr:spPr>
        <a:xfrm>
          <a:off x="666750" y="676275"/>
          <a:ext cx="10311555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AUXILIO JUDICIAL</a:t>
          </a:r>
        </a:p>
      </xdr:txBody>
    </xdr:sp>
    <xdr:clientData/>
  </xdr:twoCellAnchor>
  <xdr:twoCellAnchor>
    <xdr:from>
      <xdr:col>10</xdr:col>
      <xdr:colOff>228599</xdr:colOff>
      <xdr:row>2</xdr:row>
      <xdr:rowOff>57150</xdr:rowOff>
    </xdr:from>
    <xdr:to>
      <xdr:col>10</xdr:col>
      <xdr:colOff>923924</xdr:colOff>
      <xdr:row>5</xdr:row>
      <xdr:rowOff>114300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/>
      </xdr:nvSpPr>
      <xdr:spPr>
        <a:xfrm>
          <a:off x="11153774" y="381000"/>
          <a:ext cx="69532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10</xdr:col>
      <xdr:colOff>923925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>
          <a:off x="657225" y="161925"/>
          <a:ext cx="91344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28575</xdr:rowOff>
    </xdr:from>
    <xdr:to>
      <xdr:col>10</xdr:col>
      <xdr:colOff>939812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/>
      </xdr:nvSpPr>
      <xdr:spPr>
        <a:xfrm>
          <a:off x="666751" y="676275"/>
          <a:ext cx="9140836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SEÑALAMIENTOS</a:t>
          </a:r>
        </a:p>
      </xdr:txBody>
    </xdr:sp>
    <xdr:clientData/>
  </xdr:twoCellAnchor>
  <xdr:twoCellAnchor>
    <xdr:from>
      <xdr:col>11</xdr:col>
      <xdr:colOff>76201</xdr:colOff>
      <xdr:row>2</xdr:row>
      <xdr:rowOff>19050</xdr:rowOff>
    </xdr:from>
    <xdr:to>
      <xdr:col>12</xdr:col>
      <xdr:colOff>190501</xdr:colOff>
      <xdr:row>5</xdr:row>
      <xdr:rowOff>76200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/>
      </xdr:nvSpPr>
      <xdr:spPr>
        <a:xfrm>
          <a:off x="9896476" y="342900"/>
          <a:ext cx="6858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10</xdr:col>
      <xdr:colOff>42066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/>
      </xdr:nvSpPr>
      <xdr:spPr>
        <a:xfrm>
          <a:off x="657226" y="161925"/>
          <a:ext cx="1049099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28575</xdr:rowOff>
    </xdr:from>
    <xdr:to>
      <xdr:col>10</xdr:col>
      <xdr:colOff>57150</xdr:colOff>
      <xdr:row>6</xdr:row>
      <xdr:rowOff>152400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/>
      </xdr:nvSpPr>
      <xdr:spPr>
        <a:xfrm>
          <a:off x="666751" y="676275"/>
          <a:ext cx="10496549" cy="44767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PROCEDIMIENTOS ELEVADOS AL ÓRGANO COMPETENTE PARA SU ENJUICIAMIENTO           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11</xdr:col>
      <xdr:colOff>190500</xdr:colOff>
      <xdr:row>2</xdr:row>
      <xdr:rowOff>57150</xdr:rowOff>
    </xdr:from>
    <xdr:to>
      <xdr:col>12</xdr:col>
      <xdr:colOff>219075</xdr:colOff>
      <xdr:row>5</xdr:row>
      <xdr:rowOff>114300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/>
      </xdr:nvSpPr>
      <xdr:spPr>
        <a:xfrm>
          <a:off x="12658725" y="381000"/>
          <a:ext cx="75247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5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6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7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8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9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1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8:J39"/>
  <sheetViews>
    <sheetView tabSelected="1" workbookViewId="0"/>
  </sheetViews>
  <sheetFormatPr baseColWidth="10" defaultRowHeight="12.75" x14ac:dyDescent="0.2"/>
  <cols>
    <col min="2" max="2" width="100.125" customWidth="1"/>
  </cols>
  <sheetData>
    <row r="18" spans="2:10" ht="14.25" x14ac:dyDescent="0.2">
      <c r="B18" s="2" t="s">
        <v>0</v>
      </c>
      <c r="C18" s="2"/>
      <c r="D18" s="2"/>
      <c r="E18" s="2"/>
      <c r="F18" s="2"/>
      <c r="G18" s="2"/>
      <c r="H18" s="2"/>
      <c r="I18" s="2"/>
      <c r="J18" s="2"/>
    </row>
    <row r="19" spans="2:10" ht="14.25" x14ac:dyDescent="0.2">
      <c r="B19" s="2" t="s">
        <v>1</v>
      </c>
      <c r="C19" s="2"/>
    </row>
    <row r="20" spans="2:10" ht="14.25" x14ac:dyDescent="0.2">
      <c r="B20" s="2" t="s">
        <v>2</v>
      </c>
      <c r="C20" s="2"/>
      <c r="D20" s="1"/>
    </row>
    <row r="21" spans="2:10" ht="14.25" x14ac:dyDescent="0.2">
      <c r="B21" s="2" t="s">
        <v>3</v>
      </c>
      <c r="C21" s="2"/>
    </row>
    <row r="22" spans="2:10" ht="14.25" x14ac:dyDescent="0.2">
      <c r="B22" s="2" t="s">
        <v>4</v>
      </c>
      <c r="C22" s="2"/>
    </row>
    <row r="23" spans="2:10" ht="14.25" x14ac:dyDescent="0.2">
      <c r="B23" s="2" t="s">
        <v>5</v>
      </c>
      <c r="C23" s="2"/>
    </row>
    <row r="24" spans="2:10" ht="14.25" x14ac:dyDescent="0.2">
      <c r="B24" s="2" t="s">
        <v>6</v>
      </c>
      <c r="C24" s="2"/>
    </row>
    <row r="25" spans="2:10" ht="14.25" x14ac:dyDescent="0.2">
      <c r="B25" s="2" t="s">
        <v>7</v>
      </c>
      <c r="C25" s="2"/>
      <c r="D25" s="2"/>
    </row>
    <row r="26" spans="2:10" ht="14.25" x14ac:dyDescent="0.2">
      <c r="B26" s="2" t="s">
        <v>8</v>
      </c>
      <c r="C26" s="2"/>
      <c r="D26" s="2"/>
    </row>
    <row r="27" spans="2:10" ht="14.25" x14ac:dyDescent="0.2">
      <c r="B27" s="2" t="s">
        <v>9</v>
      </c>
      <c r="C27" s="2"/>
      <c r="D27" s="2"/>
    </row>
    <row r="28" spans="2:10" ht="14.25" x14ac:dyDescent="0.2">
      <c r="B28" s="2" t="s">
        <v>10</v>
      </c>
      <c r="C28" s="2"/>
      <c r="D28" s="2"/>
      <c r="E28" s="2"/>
      <c r="F28" s="2"/>
      <c r="G28" s="2"/>
      <c r="H28" s="2"/>
      <c r="I28" s="2"/>
    </row>
    <row r="29" spans="2:10" ht="14.25" x14ac:dyDescent="0.2">
      <c r="B29" s="2" t="s">
        <v>11</v>
      </c>
      <c r="C29" s="2"/>
      <c r="D29" s="2"/>
      <c r="E29" s="2"/>
      <c r="F29" s="2"/>
      <c r="G29" s="2"/>
      <c r="H29" s="2"/>
      <c r="I29" s="2"/>
      <c r="J29" s="2"/>
    </row>
    <row r="30" spans="2:10" ht="14.25" x14ac:dyDescent="0.2">
      <c r="B30" s="2" t="s">
        <v>12</v>
      </c>
      <c r="C30" s="2"/>
      <c r="D30" s="2"/>
      <c r="E30" s="2"/>
      <c r="F30" s="2"/>
      <c r="G30" s="2"/>
      <c r="H30" s="2"/>
      <c r="I30" s="2"/>
      <c r="J30" s="2"/>
    </row>
    <row r="31" spans="2:10" ht="14.25" x14ac:dyDescent="0.2">
      <c r="B31" s="2" t="s">
        <v>13</v>
      </c>
      <c r="C31" s="2"/>
      <c r="D31" s="2"/>
      <c r="E31" s="2"/>
      <c r="F31" s="2"/>
      <c r="G31" s="2"/>
      <c r="H31" s="2"/>
    </row>
    <row r="32" spans="2:10" ht="14.25" x14ac:dyDescent="0.2">
      <c r="B32" s="2" t="s">
        <v>14</v>
      </c>
      <c r="C32" s="2"/>
    </row>
    <row r="33" spans="2:5" ht="14.25" x14ac:dyDescent="0.2">
      <c r="B33" s="2" t="s">
        <v>15</v>
      </c>
      <c r="C33" s="2"/>
    </row>
    <row r="34" spans="2:5" ht="14.25" x14ac:dyDescent="0.2">
      <c r="B34" s="2" t="s">
        <v>16</v>
      </c>
      <c r="C34" s="2"/>
      <c r="D34" s="2"/>
    </row>
    <row r="35" spans="2:5" ht="14.25" x14ac:dyDescent="0.2">
      <c r="B35" s="2" t="s">
        <v>17</v>
      </c>
      <c r="C35" s="2"/>
      <c r="D35" s="2"/>
      <c r="E35" s="2"/>
    </row>
    <row r="36" spans="2:5" ht="14.25" x14ac:dyDescent="0.2">
      <c r="B36" s="2" t="s">
        <v>18</v>
      </c>
      <c r="C36" s="2"/>
    </row>
    <row r="37" spans="2:5" ht="14.25" x14ac:dyDescent="0.2">
      <c r="B37" s="2" t="s">
        <v>19</v>
      </c>
      <c r="C37" s="2"/>
      <c r="D37" s="2"/>
      <c r="E37" s="2"/>
    </row>
    <row r="38" spans="2:5" ht="14.25" x14ac:dyDescent="0.2">
      <c r="B38" s="2" t="s">
        <v>20</v>
      </c>
      <c r="C38" s="2"/>
    </row>
    <row r="39" spans="2:5" ht="14.25" x14ac:dyDescent="0.2">
      <c r="B39" s="2" t="s">
        <v>21</v>
      </c>
      <c r="C39" s="2"/>
      <c r="D39" s="2"/>
    </row>
  </sheetData>
  <hyperlinks>
    <hyperlink ref="B18" location="Movimiento!A1" display="Movimiento" xr:uid="{00000000-0004-0000-0000-000000000000}"/>
    <hyperlink ref="B24" location="Señalamientos!A1" display="Señalamientos" xr:uid="{00000000-0004-0000-0000-000001000000}"/>
    <hyperlink ref="B23" location="'Auxilio Judicial'!A1" display="Auxilio Judicial" xr:uid="{00000000-0004-0000-0000-000002000000}"/>
    <hyperlink ref="B25" location="'Procedimientos elevados'!A1" display="Procedimientos Elevados" xr:uid="{00000000-0004-0000-0000-000003000000}"/>
    <hyperlink ref="B26" location="'Sumarios elevados '!A1" display="Sumarios Elevados" xr:uid="{00000000-0004-0000-0000-000004000000}"/>
    <hyperlink ref="B27" location="'Proc Jurado elevados  '!A1" display="Proc.Jurado Elevados" xr:uid="{00000000-0004-0000-0000-000005000000}"/>
    <hyperlink ref="B28" location="OrdenesSegunInstancia!A1" display="Órdenes de Protección,(Art.544-Ter), según Instancia" xr:uid="{00000000-0004-0000-0000-000006000000}"/>
    <hyperlink ref="B29" location="'OrdenesSegunInstancia %'!A1" display="Órdenes de Protección,(Art.544-Ter), según Instancia(porcentajes)" xr:uid="{00000000-0004-0000-0000-000007000000}"/>
    <hyperlink ref="B31" location="'Ordenes y Medidas'!A1" display="Órdenes y Medidas, (art.544-Ter y 544-bis) por Sexo y Nacionalidad" xr:uid="{00000000-0004-0000-0000-000008000000}"/>
    <hyperlink ref="B32" location="'Procesos por Delito'!A1" display="Procesos por delito" xr:uid="{00000000-0004-0000-0000-000009000000}"/>
    <hyperlink ref="B33" location="PersonasEnjuiciadas!A1" display="Personas enjuiciadas" xr:uid="{00000000-0004-0000-0000-00000A000000}"/>
    <hyperlink ref="B34" location="'% condenados'!A1" display="Porcentaje de Condenados" xr:uid="{00000000-0004-0000-0000-00000B000000}"/>
    <hyperlink ref="B35" location="Relacion!A1" display="Relaciaón de Víctimas y Denunciados" xr:uid="{00000000-0004-0000-0000-00000C000000}"/>
    <hyperlink ref="B36" location="'Denuncias-Renuncias'!A1" display="Denuncias-Renuncias" xr:uid="{00000000-0004-0000-0000-00000D000000}"/>
    <hyperlink ref="B37" location="'Distribucion % denuncias'!A1" display="Distribución porcentual de las Denuncias" xr:uid="{00000000-0004-0000-0000-00000E000000}"/>
    <hyperlink ref="B38" location="Sobreseimientos!A1" display="Sobreseimientos" xr:uid="{00000000-0004-0000-0000-00000F000000}"/>
    <hyperlink ref="B39" location="Terminación!A1" display="Formas de Terminación" xr:uid="{00000000-0004-0000-0000-000010000000}"/>
    <hyperlink ref="B30" location="'Medidas de Protección'!A1" display="Medidas judiciales de protección" xr:uid="{00000000-0004-0000-0000-000011000000}"/>
    <hyperlink ref="B20:D20" location="'AP por tipo de Delitos Leves'!A1" display="Juicios de Faltas/Delitos Leves" xr:uid="{00000000-0004-0000-0000-000012000000}"/>
    <hyperlink ref="B21:C21" location="'Asuntos Civiles'!A1" display="Asuntos Civiles" xr:uid="{00000000-0004-0000-0000-000013000000}"/>
    <hyperlink ref="B22:C22" location="'Medidas LEC'!A1" display="Medidas LEC" xr:uid="{00000000-0004-0000-0000-000014000000}"/>
    <hyperlink ref="B23:C23" location="'Auxilio Judicial'!A1" display="Auxilio Judicial" xr:uid="{00000000-0004-0000-0000-000015000000}"/>
    <hyperlink ref="B24:C24" location="Señalamientos!A1" display="Señalamientos" xr:uid="{00000000-0004-0000-0000-000016000000}"/>
    <hyperlink ref="B25:D25" location="'Procedimientos Elevados'!A1" display="Procedimientos Elevados" xr:uid="{00000000-0004-0000-0000-000017000000}"/>
    <hyperlink ref="B26:D26" location="'Sumarios Elevados'!A1" display="Sumarios Elevados" xr:uid="{00000000-0004-0000-0000-000018000000}"/>
    <hyperlink ref="B27:D27" location="'Proc Jurado elevados'!A1" display="Proc.Jurado Elevados" xr:uid="{00000000-0004-0000-0000-000019000000}"/>
    <hyperlink ref="B28:I28" location="'Órdenes según Instancia'!A1" display="Órdenes de Protección y Medidas,(Arts. 544 Ter y 544 Bis), según Instancia" xr:uid="{00000000-0004-0000-0000-00001A000000}"/>
    <hyperlink ref="B29:J29" location="'Órdenes según Instancia%'!A1" display="Órdenes de Protección y Medidas,(Arts. 544 Ter y 544 Bis), según Instancia, (porcentajes)" xr:uid="{00000000-0004-0000-0000-00001B000000}"/>
    <hyperlink ref="B30:J30" location="'Medidas Protección'!A1" display="Medidas judiciales de protección y seguridad de las Víctimas, (incluidas todas 544 Bis y 544 Ter)" xr:uid="{00000000-0004-0000-0000-00001C000000}"/>
    <hyperlink ref="B31:H31" location="'Órdenes y Medidas'!A1" display="Órdenes y Medidas, (art. 544 Ter y 544 Bis) por Sexo y Nacionalidad" xr:uid="{00000000-0004-0000-0000-00001D000000}"/>
    <hyperlink ref="B32:C32" location="'Procesos por Delito'!A1" display="Procesos por delito" xr:uid="{00000000-0004-0000-0000-00001E000000}"/>
    <hyperlink ref="B33:C33" location="'Personas Enjuiciadas'!A1" display="Personas enjuiciadas" xr:uid="{00000000-0004-0000-0000-00001F000000}"/>
    <hyperlink ref="B34:D34" location="'% de Condenas'!A1" display="Porcentaje de Condenados" xr:uid="{00000000-0004-0000-0000-000020000000}"/>
    <hyperlink ref="B35:E35" location="'Relación Víctima_Denunciado '!A1" display="Relación de Víctimas y Denunciados" xr:uid="{00000000-0004-0000-0000-000021000000}"/>
    <hyperlink ref="B36:C36" location="'Denuncias-Renuncias'!A1" display="Denuncias-Renuncias" xr:uid="{00000000-0004-0000-0000-000022000000}"/>
    <hyperlink ref="B37:E37" location="'Distribucion % Denuncias'!A1" display="Distribución porcentual de las Denuncias" xr:uid="{00000000-0004-0000-0000-000023000000}"/>
    <hyperlink ref="B38:C38" location="Sobreseimientos!A1" display="Sobreseimientos" xr:uid="{00000000-0004-0000-0000-000024000000}"/>
    <hyperlink ref="B39:D39" location="Terminación!A1" display="Formas de Terminación" xr:uid="{00000000-0004-0000-0000-000025000000}"/>
    <hyperlink ref="B19:C19" location="Delitos!A1" display="Delitos" xr:uid="{00000000-0004-0000-0000-000026000000}"/>
  </hyperlink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9:K29"/>
  <sheetViews>
    <sheetView workbookViewId="0"/>
  </sheetViews>
  <sheetFormatPr baseColWidth="10" defaultRowHeight="12.75" x14ac:dyDescent="0.2"/>
  <cols>
    <col min="1" max="1" width="8.625" customWidth="1"/>
    <col min="2" max="2" width="27" customWidth="1"/>
    <col min="3" max="4" width="16.375" customWidth="1"/>
    <col min="5" max="5" width="16.625" customWidth="1"/>
    <col min="6" max="7" width="16.375" customWidth="1"/>
    <col min="8" max="8" width="16.625" customWidth="1"/>
    <col min="9" max="10" width="16.375" customWidth="1"/>
    <col min="11" max="11" width="16.625" customWidth="1"/>
    <col min="19" max="19" width="12.75" customWidth="1"/>
  </cols>
  <sheetData>
    <row r="9" spans="2:11" ht="44.25" customHeight="1" thickBot="1" x14ac:dyDescent="0.25">
      <c r="B9" s="14"/>
      <c r="C9" s="64" t="s">
        <v>129</v>
      </c>
      <c r="D9" s="64"/>
      <c r="E9" s="74"/>
      <c r="F9" s="67" t="s">
        <v>128</v>
      </c>
      <c r="G9" s="64"/>
      <c r="H9" s="74"/>
      <c r="I9" s="67" t="s">
        <v>131</v>
      </c>
      <c r="J9" s="64"/>
      <c r="K9" s="74"/>
    </row>
    <row r="10" spans="2:11" ht="42" customHeight="1" thickBot="1" x14ac:dyDescent="0.25">
      <c r="B10" s="11"/>
      <c r="C10" s="16" t="s">
        <v>132</v>
      </c>
      <c r="D10" s="17" t="s">
        <v>133</v>
      </c>
      <c r="E10" s="17" t="s">
        <v>52</v>
      </c>
      <c r="F10" s="17" t="s">
        <v>132</v>
      </c>
      <c r="G10" s="17" t="s">
        <v>133</v>
      </c>
      <c r="H10" s="17" t="s">
        <v>52</v>
      </c>
      <c r="I10" s="17" t="s">
        <v>132</v>
      </c>
      <c r="J10" s="17" t="s">
        <v>133</v>
      </c>
      <c r="K10" s="17" t="s">
        <v>52</v>
      </c>
    </row>
    <row r="11" spans="2:11" ht="20.100000000000001" customHeight="1" thickBot="1" x14ac:dyDescent="0.25">
      <c r="B11" s="3" t="s">
        <v>22</v>
      </c>
      <c r="C11" s="18">
        <v>9</v>
      </c>
      <c r="D11" s="18">
        <v>0</v>
      </c>
      <c r="E11" s="18">
        <v>9</v>
      </c>
      <c r="F11" s="18">
        <v>12</v>
      </c>
      <c r="G11" s="18">
        <v>0</v>
      </c>
      <c r="H11" s="18">
        <v>12</v>
      </c>
      <c r="I11" s="18">
        <v>21</v>
      </c>
      <c r="J11" s="18">
        <v>0</v>
      </c>
      <c r="K11" s="18">
        <v>21</v>
      </c>
    </row>
    <row r="12" spans="2:11" ht="20.100000000000001" customHeight="1" thickBot="1" x14ac:dyDescent="0.25">
      <c r="B12" s="4" t="s">
        <v>23</v>
      </c>
      <c r="C12" s="19">
        <v>0</v>
      </c>
      <c r="D12" s="19">
        <v>2</v>
      </c>
      <c r="E12" s="19">
        <v>2</v>
      </c>
      <c r="F12" s="19">
        <v>3</v>
      </c>
      <c r="G12" s="19">
        <v>1</v>
      </c>
      <c r="H12" s="19">
        <v>4</v>
      </c>
      <c r="I12" s="19">
        <v>3</v>
      </c>
      <c r="J12" s="19">
        <v>3</v>
      </c>
      <c r="K12" s="19">
        <v>6</v>
      </c>
    </row>
    <row r="13" spans="2:11" ht="20.100000000000001" customHeight="1" thickBot="1" x14ac:dyDescent="0.25">
      <c r="B13" s="4" t="s">
        <v>24</v>
      </c>
      <c r="C13" s="19">
        <v>1</v>
      </c>
      <c r="D13" s="19">
        <v>0</v>
      </c>
      <c r="E13" s="19">
        <v>1</v>
      </c>
      <c r="F13" s="19">
        <v>2</v>
      </c>
      <c r="G13" s="19">
        <v>0</v>
      </c>
      <c r="H13" s="19">
        <v>2</v>
      </c>
      <c r="I13" s="19">
        <v>3</v>
      </c>
      <c r="J13" s="19">
        <v>0</v>
      </c>
      <c r="K13" s="19">
        <v>3</v>
      </c>
    </row>
    <row r="14" spans="2:11" ht="20.100000000000001" customHeight="1" thickBot="1" x14ac:dyDescent="0.25">
      <c r="B14" s="4" t="s">
        <v>25</v>
      </c>
      <c r="C14" s="19">
        <v>1</v>
      </c>
      <c r="D14" s="19">
        <v>0</v>
      </c>
      <c r="E14" s="19">
        <v>1</v>
      </c>
      <c r="F14" s="19">
        <v>0</v>
      </c>
      <c r="G14" s="19">
        <v>0</v>
      </c>
      <c r="H14" s="19">
        <v>0</v>
      </c>
      <c r="I14" s="19">
        <v>1</v>
      </c>
      <c r="J14" s="19">
        <v>0</v>
      </c>
      <c r="K14" s="19">
        <v>1</v>
      </c>
    </row>
    <row r="15" spans="2:11" ht="20.100000000000001" customHeight="1" thickBot="1" x14ac:dyDescent="0.25">
      <c r="B15" s="4" t="s">
        <v>26</v>
      </c>
      <c r="C15" s="19">
        <v>0</v>
      </c>
      <c r="D15" s="19">
        <v>0</v>
      </c>
      <c r="E15" s="19">
        <v>0</v>
      </c>
      <c r="F15" s="19">
        <v>2</v>
      </c>
      <c r="G15" s="19">
        <v>0</v>
      </c>
      <c r="H15" s="19">
        <v>2</v>
      </c>
      <c r="I15" s="19">
        <v>2</v>
      </c>
      <c r="J15" s="19">
        <v>0</v>
      </c>
      <c r="K15" s="19">
        <v>2</v>
      </c>
    </row>
    <row r="16" spans="2:11" ht="20.100000000000001" customHeight="1" thickBot="1" x14ac:dyDescent="0.25">
      <c r="B16" s="4" t="s">
        <v>27</v>
      </c>
      <c r="C16" s="19">
        <v>0</v>
      </c>
      <c r="D16" s="19">
        <v>0</v>
      </c>
      <c r="E16" s="19">
        <v>0</v>
      </c>
      <c r="F16" s="19">
        <v>0</v>
      </c>
      <c r="G16" s="19">
        <v>0</v>
      </c>
      <c r="H16" s="19">
        <v>0</v>
      </c>
      <c r="I16" s="19">
        <v>0</v>
      </c>
      <c r="J16" s="19">
        <v>0</v>
      </c>
      <c r="K16" s="19">
        <v>0</v>
      </c>
    </row>
    <row r="17" spans="2:11" ht="20.100000000000001" customHeight="1" thickBot="1" x14ac:dyDescent="0.25">
      <c r="B17" s="4" t="s">
        <v>28</v>
      </c>
      <c r="C17" s="19">
        <v>2</v>
      </c>
      <c r="D17" s="19">
        <v>0</v>
      </c>
      <c r="E17" s="19">
        <v>2</v>
      </c>
      <c r="F17" s="19">
        <v>2</v>
      </c>
      <c r="G17" s="19">
        <v>2</v>
      </c>
      <c r="H17" s="19">
        <v>4</v>
      </c>
      <c r="I17" s="19">
        <v>4</v>
      </c>
      <c r="J17" s="19">
        <v>2</v>
      </c>
      <c r="K17" s="19">
        <v>6</v>
      </c>
    </row>
    <row r="18" spans="2:11" ht="20.100000000000001" customHeight="1" thickBot="1" x14ac:dyDescent="0.25">
      <c r="B18" s="4" t="s">
        <v>29</v>
      </c>
      <c r="C18" s="19">
        <v>2</v>
      </c>
      <c r="D18" s="19">
        <v>0</v>
      </c>
      <c r="E18" s="19">
        <v>2</v>
      </c>
      <c r="F18" s="19">
        <v>1</v>
      </c>
      <c r="G18" s="19">
        <v>2</v>
      </c>
      <c r="H18" s="19">
        <v>3</v>
      </c>
      <c r="I18" s="19">
        <v>3</v>
      </c>
      <c r="J18" s="19">
        <v>2</v>
      </c>
      <c r="K18" s="19">
        <v>5</v>
      </c>
    </row>
    <row r="19" spans="2:11" ht="20.100000000000001" customHeight="1" thickBot="1" x14ac:dyDescent="0.25">
      <c r="B19" s="4" t="s">
        <v>30</v>
      </c>
      <c r="C19" s="19">
        <v>9</v>
      </c>
      <c r="D19" s="19">
        <v>1</v>
      </c>
      <c r="E19" s="19">
        <v>10</v>
      </c>
      <c r="F19" s="19">
        <v>48</v>
      </c>
      <c r="G19" s="19">
        <v>18</v>
      </c>
      <c r="H19" s="19">
        <v>66</v>
      </c>
      <c r="I19" s="19">
        <v>57</v>
      </c>
      <c r="J19" s="19">
        <v>19</v>
      </c>
      <c r="K19" s="19">
        <v>76</v>
      </c>
    </row>
    <row r="20" spans="2:11" ht="20.100000000000001" customHeight="1" thickBot="1" x14ac:dyDescent="0.25">
      <c r="B20" s="4" t="s">
        <v>31</v>
      </c>
      <c r="C20" s="19">
        <v>4</v>
      </c>
      <c r="D20" s="19">
        <v>1</v>
      </c>
      <c r="E20" s="19">
        <v>5</v>
      </c>
      <c r="F20" s="19">
        <v>7</v>
      </c>
      <c r="G20" s="19">
        <v>3</v>
      </c>
      <c r="H20" s="19">
        <v>10</v>
      </c>
      <c r="I20" s="19">
        <v>11</v>
      </c>
      <c r="J20" s="19">
        <v>4</v>
      </c>
      <c r="K20" s="19">
        <v>15</v>
      </c>
    </row>
    <row r="21" spans="2:11" ht="20.100000000000001" customHeight="1" thickBot="1" x14ac:dyDescent="0.25">
      <c r="B21" s="4" t="s">
        <v>32</v>
      </c>
      <c r="C21" s="19">
        <v>0</v>
      </c>
      <c r="D21" s="19">
        <v>2</v>
      </c>
      <c r="E21" s="19">
        <v>2</v>
      </c>
      <c r="F21" s="19">
        <v>5</v>
      </c>
      <c r="G21" s="19">
        <v>0</v>
      </c>
      <c r="H21" s="19">
        <v>5</v>
      </c>
      <c r="I21" s="19">
        <v>5</v>
      </c>
      <c r="J21" s="19">
        <v>2</v>
      </c>
      <c r="K21" s="19">
        <v>7</v>
      </c>
    </row>
    <row r="22" spans="2:11" ht="20.100000000000001" customHeight="1" thickBot="1" x14ac:dyDescent="0.25">
      <c r="B22" s="4" t="s">
        <v>33</v>
      </c>
      <c r="C22" s="19">
        <v>3</v>
      </c>
      <c r="D22" s="19">
        <v>0</v>
      </c>
      <c r="E22" s="19">
        <v>3</v>
      </c>
      <c r="F22" s="19">
        <v>0</v>
      </c>
      <c r="G22" s="19">
        <v>0</v>
      </c>
      <c r="H22" s="19">
        <v>0</v>
      </c>
      <c r="I22" s="19">
        <v>3</v>
      </c>
      <c r="J22" s="19">
        <v>0</v>
      </c>
      <c r="K22" s="19">
        <v>3</v>
      </c>
    </row>
    <row r="23" spans="2:11" ht="20.100000000000001" customHeight="1" thickBot="1" x14ac:dyDescent="0.25">
      <c r="B23" s="4" t="s">
        <v>34</v>
      </c>
      <c r="C23" s="19">
        <v>14</v>
      </c>
      <c r="D23" s="19">
        <v>5</v>
      </c>
      <c r="E23" s="19">
        <v>19</v>
      </c>
      <c r="F23" s="19">
        <v>12</v>
      </c>
      <c r="G23" s="19">
        <v>8</v>
      </c>
      <c r="H23" s="19">
        <v>20</v>
      </c>
      <c r="I23" s="19">
        <v>26</v>
      </c>
      <c r="J23" s="19">
        <v>13</v>
      </c>
      <c r="K23" s="19">
        <v>39</v>
      </c>
    </row>
    <row r="24" spans="2:11" ht="20.100000000000001" customHeight="1" thickBot="1" x14ac:dyDescent="0.25">
      <c r="B24" s="4" t="s">
        <v>35</v>
      </c>
      <c r="C24" s="19">
        <v>1</v>
      </c>
      <c r="D24" s="19">
        <v>0</v>
      </c>
      <c r="E24" s="19">
        <v>1</v>
      </c>
      <c r="F24" s="19">
        <v>7</v>
      </c>
      <c r="G24" s="19">
        <v>1</v>
      </c>
      <c r="H24" s="19">
        <v>8</v>
      </c>
      <c r="I24" s="19">
        <v>8</v>
      </c>
      <c r="J24" s="19">
        <v>1</v>
      </c>
      <c r="K24" s="19">
        <v>9</v>
      </c>
    </row>
    <row r="25" spans="2:11" ht="20.100000000000001" customHeight="1" thickBot="1" x14ac:dyDescent="0.25">
      <c r="B25" s="4" t="s">
        <v>36</v>
      </c>
      <c r="C25" s="19">
        <v>0</v>
      </c>
      <c r="D25" s="19">
        <v>0</v>
      </c>
      <c r="E25" s="19">
        <v>0</v>
      </c>
      <c r="F25" s="19">
        <v>6</v>
      </c>
      <c r="G25" s="19">
        <v>0</v>
      </c>
      <c r="H25" s="19">
        <v>6</v>
      </c>
      <c r="I25" s="19">
        <v>6</v>
      </c>
      <c r="J25" s="19">
        <v>0</v>
      </c>
      <c r="K25" s="19">
        <v>6</v>
      </c>
    </row>
    <row r="26" spans="2:11" ht="20.100000000000001" customHeight="1" thickBot="1" x14ac:dyDescent="0.25">
      <c r="B26" s="5" t="s">
        <v>37</v>
      </c>
      <c r="C26" s="19">
        <v>3</v>
      </c>
      <c r="D26" s="19">
        <v>0</v>
      </c>
      <c r="E26" s="19">
        <v>3</v>
      </c>
      <c r="F26" s="19">
        <v>4</v>
      </c>
      <c r="G26" s="19">
        <v>0</v>
      </c>
      <c r="H26" s="19">
        <v>4</v>
      </c>
      <c r="I26" s="19">
        <v>7</v>
      </c>
      <c r="J26" s="19">
        <v>0</v>
      </c>
      <c r="K26" s="19">
        <v>7</v>
      </c>
    </row>
    <row r="27" spans="2:11" ht="20.100000000000001" customHeight="1" thickBot="1" x14ac:dyDescent="0.25">
      <c r="B27" s="6" t="s">
        <v>38</v>
      </c>
      <c r="C27" s="20">
        <v>0</v>
      </c>
      <c r="D27" s="20">
        <v>0</v>
      </c>
      <c r="E27" s="20">
        <v>0</v>
      </c>
      <c r="F27" s="20">
        <v>0</v>
      </c>
      <c r="G27" s="20">
        <v>0</v>
      </c>
      <c r="H27" s="20">
        <v>0</v>
      </c>
      <c r="I27" s="20">
        <v>0</v>
      </c>
      <c r="J27" s="20">
        <v>0</v>
      </c>
      <c r="K27" s="20">
        <v>0</v>
      </c>
    </row>
    <row r="28" spans="2:11" ht="20.100000000000001" customHeight="1" thickBot="1" x14ac:dyDescent="0.25">
      <c r="B28" s="7" t="s">
        <v>39</v>
      </c>
      <c r="C28" s="9">
        <f>SUM(C11:C27)</f>
        <v>49</v>
      </c>
      <c r="D28" s="9">
        <f t="shared" ref="D28:K28" si="0">SUM(D11:D27)</f>
        <v>11</v>
      </c>
      <c r="E28" s="9">
        <f t="shared" si="0"/>
        <v>60</v>
      </c>
      <c r="F28" s="9">
        <f t="shared" si="0"/>
        <v>111</v>
      </c>
      <c r="G28" s="9">
        <f t="shared" si="0"/>
        <v>35</v>
      </c>
      <c r="H28" s="9">
        <f t="shared" si="0"/>
        <v>146</v>
      </c>
      <c r="I28" s="9">
        <f t="shared" si="0"/>
        <v>160</v>
      </c>
      <c r="J28" s="9">
        <f t="shared" si="0"/>
        <v>46</v>
      </c>
      <c r="K28" s="9">
        <f t="shared" si="0"/>
        <v>206</v>
      </c>
    </row>
    <row r="29" spans="2:11" x14ac:dyDescent="0.2">
      <c r="C29" s="54"/>
      <c r="D29" s="54"/>
      <c r="E29" s="54"/>
      <c r="F29" s="54"/>
      <c r="G29" s="54"/>
      <c r="H29" s="54"/>
      <c r="I29" s="54"/>
      <c r="J29" s="54"/>
      <c r="K29" s="54"/>
    </row>
  </sheetData>
  <mergeCells count="3">
    <mergeCell ref="C9:E9"/>
    <mergeCell ref="F9:H9"/>
    <mergeCell ref="I9:K9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7:E28"/>
  <sheetViews>
    <sheetView workbookViewId="0"/>
  </sheetViews>
  <sheetFormatPr baseColWidth="10" defaultRowHeight="12.75" x14ac:dyDescent="0.2"/>
  <cols>
    <col min="1" max="1" width="8.625" customWidth="1"/>
    <col min="2" max="2" width="27" customWidth="1"/>
    <col min="3" max="5" width="21.25" customWidth="1"/>
    <col min="19" max="19" width="12.375" customWidth="1"/>
  </cols>
  <sheetData>
    <row r="7" spans="2:5" ht="23.25" customHeight="1" x14ac:dyDescent="0.2"/>
    <row r="8" spans="2:5" ht="14.25" customHeight="1" x14ac:dyDescent="0.2"/>
    <row r="9" spans="2:5" ht="32.25" customHeight="1" x14ac:dyDescent="0.2">
      <c r="B9" s="14"/>
      <c r="C9" s="78" t="s">
        <v>134</v>
      </c>
      <c r="D9" s="78"/>
      <c r="E9" s="78"/>
    </row>
    <row r="10" spans="2:5" ht="42.75" customHeight="1" thickBot="1" x14ac:dyDescent="0.25">
      <c r="B10" s="11"/>
      <c r="C10" s="21" t="s">
        <v>129</v>
      </c>
      <c r="D10" s="21" t="s">
        <v>128</v>
      </c>
      <c r="E10" s="21" t="s">
        <v>52</v>
      </c>
    </row>
    <row r="11" spans="2:5" ht="20.100000000000001" customHeight="1" thickBot="1" x14ac:dyDescent="0.25">
      <c r="B11" s="3" t="s">
        <v>22</v>
      </c>
      <c r="C11" s="18">
        <v>2</v>
      </c>
      <c r="D11" s="18">
        <v>1</v>
      </c>
      <c r="E11" s="18">
        <v>3</v>
      </c>
    </row>
    <row r="12" spans="2:5" ht="20.100000000000001" customHeight="1" thickBot="1" x14ac:dyDescent="0.25">
      <c r="B12" s="4" t="s">
        <v>23</v>
      </c>
      <c r="C12" s="19">
        <v>0</v>
      </c>
      <c r="D12" s="19">
        <v>0</v>
      </c>
      <c r="E12" s="19">
        <v>0</v>
      </c>
    </row>
    <row r="13" spans="2:5" ht="20.100000000000001" customHeight="1" thickBot="1" x14ac:dyDescent="0.25">
      <c r="B13" s="4" t="s">
        <v>24</v>
      </c>
      <c r="C13" s="19">
        <v>0</v>
      </c>
      <c r="D13" s="19">
        <v>0</v>
      </c>
      <c r="E13" s="19">
        <v>0</v>
      </c>
    </row>
    <row r="14" spans="2:5" ht="20.100000000000001" customHeight="1" thickBot="1" x14ac:dyDescent="0.25">
      <c r="B14" s="4" t="s">
        <v>25</v>
      </c>
      <c r="C14" s="19">
        <v>0</v>
      </c>
      <c r="D14" s="19">
        <v>0</v>
      </c>
      <c r="E14" s="19">
        <v>0</v>
      </c>
    </row>
    <row r="15" spans="2:5" ht="20.100000000000001" customHeight="1" thickBot="1" x14ac:dyDescent="0.25">
      <c r="B15" s="4" t="s">
        <v>26</v>
      </c>
      <c r="C15" s="19">
        <v>0</v>
      </c>
      <c r="D15" s="19">
        <v>0</v>
      </c>
      <c r="E15" s="19">
        <v>0</v>
      </c>
    </row>
    <row r="16" spans="2:5" ht="20.100000000000001" customHeight="1" thickBot="1" x14ac:dyDescent="0.25">
      <c r="B16" s="4" t="s">
        <v>27</v>
      </c>
      <c r="C16" s="19">
        <v>0</v>
      </c>
      <c r="D16" s="19">
        <v>0</v>
      </c>
      <c r="E16" s="19">
        <v>0</v>
      </c>
    </row>
    <row r="17" spans="2:5" ht="20.100000000000001" customHeight="1" thickBot="1" x14ac:dyDescent="0.25">
      <c r="B17" s="4" t="s">
        <v>28</v>
      </c>
      <c r="C17" s="19">
        <v>0</v>
      </c>
      <c r="D17" s="19">
        <v>0</v>
      </c>
      <c r="E17" s="19">
        <v>0</v>
      </c>
    </row>
    <row r="18" spans="2:5" ht="20.100000000000001" customHeight="1" thickBot="1" x14ac:dyDescent="0.25">
      <c r="B18" s="4" t="s">
        <v>29</v>
      </c>
      <c r="C18" s="19">
        <v>0</v>
      </c>
      <c r="D18" s="19">
        <v>1</v>
      </c>
      <c r="E18" s="19">
        <v>1</v>
      </c>
    </row>
    <row r="19" spans="2:5" ht="20.100000000000001" customHeight="1" thickBot="1" x14ac:dyDescent="0.25">
      <c r="B19" s="4" t="s">
        <v>30</v>
      </c>
      <c r="C19" s="19">
        <v>3</v>
      </c>
      <c r="D19" s="19">
        <v>6</v>
      </c>
      <c r="E19" s="19">
        <v>9</v>
      </c>
    </row>
    <row r="20" spans="2:5" ht="20.100000000000001" customHeight="1" thickBot="1" x14ac:dyDescent="0.25">
      <c r="B20" s="4" t="s">
        <v>31</v>
      </c>
      <c r="C20" s="19">
        <v>1</v>
      </c>
      <c r="D20" s="19">
        <v>2</v>
      </c>
      <c r="E20" s="19">
        <v>3</v>
      </c>
    </row>
    <row r="21" spans="2:5" ht="20.100000000000001" customHeight="1" thickBot="1" x14ac:dyDescent="0.25">
      <c r="B21" s="4" t="s">
        <v>32</v>
      </c>
      <c r="C21" s="19">
        <v>0</v>
      </c>
      <c r="D21" s="19">
        <v>0</v>
      </c>
      <c r="E21" s="19">
        <v>0</v>
      </c>
    </row>
    <row r="22" spans="2:5" ht="20.100000000000001" customHeight="1" thickBot="1" x14ac:dyDescent="0.25">
      <c r="B22" s="4" t="s">
        <v>33</v>
      </c>
      <c r="C22" s="19">
        <v>1</v>
      </c>
      <c r="D22" s="19">
        <v>1</v>
      </c>
      <c r="E22" s="19">
        <v>2</v>
      </c>
    </row>
    <row r="23" spans="2:5" ht="20.100000000000001" customHeight="1" thickBot="1" x14ac:dyDescent="0.25">
      <c r="B23" s="4" t="s">
        <v>34</v>
      </c>
      <c r="C23" s="19">
        <v>1</v>
      </c>
      <c r="D23" s="19">
        <v>4</v>
      </c>
      <c r="E23" s="19">
        <v>5</v>
      </c>
    </row>
    <row r="24" spans="2:5" ht="20.100000000000001" customHeight="1" thickBot="1" x14ac:dyDescent="0.25">
      <c r="B24" s="4" t="s">
        <v>35</v>
      </c>
      <c r="C24" s="19">
        <v>0</v>
      </c>
      <c r="D24" s="19">
        <v>0</v>
      </c>
      <c r="E24" s="19">
        <v>0</v>
      </c>
    </row>
    <row r="25" spans="2:5" ht="20.100000000000001" customHeight="1" thickBot="1" x14ac:dyDescent="0.25">
      <c r="B25" s="4" t="s">
        <v>36</v>
      </c>
      <c r="C25" s="19">
        <v>0</v>
      </c>
      <c r="D25" s="19">
        <v>0</v>
      </c>
      <c r="E25" s="19">
        <v>0</v>
      </c>
    </row>
    <row r="26" spans="2:5" ht="20.100000000000001" customHeight="1" thickBot="1" x14ac:dyDescent="0.25">
      <c r="B26" s="5" t="s">
        <v>37</v>
      </c>
      <c r="C26" s="19">
        <v>0</v>
      </c>
      <c r="D26" s="19">
        <v>0</v>
      </c>
      <c r="E26" s="19">
        <v>0</v>
      </c>
    </row>
    <row r="27" spans="2:5" ht="20.100000000000001" customHeight="1" thickBot="1" x14ac:dyDescent="0.25">
      <c r="B27" s="6" t="s">
        <v>38</v>
      </c>
      <c r="C27" s="20">
        <v>0</v>
      </c>
      <c r="D27" s="20">
        <v>1</v>
      </c>
      <c r="E27" s="20">
        <v>1</v>
      </c>
    </row>
    <row r="28" spans="2:5" ht="20.100000000000001" customHeight="1" thickBot="1" x14ac:dyDescent="0.25">
      <c r="B28" s="7" t="s">
        <v>39</v>
      </c>
      <c r="C28" s="9">
        <f>SUM(C11:C27)</f>
        <v>8</v>
      </c>
      <c r="D28" s="9">
        <f>SUM(D11:D27)</f>
        <v>16</v>
      </c>
      <c r="E28" s="9">
        <f>SUM(E11:E27)</f>
        <v>24</v>
      </c>
    </row>
  </sheetData>
  <mergeCells count="1">
    <mergeCell ref="C9:E9"/>
  </mergeCells>
  <pageMargins left="0.7" right="0.7" top="0.75" bottom="0.75" header="0.3" footer="0.3"/>
  <pageSetup paperSize="9" orientation="portrait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1:AF33"/>
  <sheetViews>
    <sheetView zoomScaleNormal="100" workbookViewId="0"/>
  </sheetViews>
  <sheetFormatPr baseColWidth="10" defaultRowHeight="12.75" x14ac:dyDescent="0.2"/>
  <cols>
    <col min="1" max="1" width="8.625" customWidth="1"/>
    <col min="2" max="2" width="27" customWidth="1"/>
    <col min="3" max="3" width="10.5" bestFit="1" customWidth="1"/>
    <col min="4" max="4" width="13.375" bestFit="1" customWidth="1"/>
    <col min="5" max="5" width="12.125" bestFit="1" customWidth="1"/>
    <col min="6" max="6" width="12.5" bestFit="1" customWidth="1"/>
    <col min="7" max="7" width="15.625" bestFit="1" customWidth="1"/>
    <col min="8" max="8" width="10.5" bestFit="1" customWidth="1"/>
    <col min="9" max="9" width="13.375" bestFit="1" customWidth="1"/>
    <col min="10" max="10" width="12.125" bestFit="1" customWidth="1"/>
    <col min="11" max="11" width="12.5" bestFit="1" customWidth="1"/>
    <col min="12" max="12" width="15.625" bestFit="1" customWidth="1"/>
    <col min="13" max="13" width="10.5" bestFit="1" customWidth="1"/>
    <col min="14" max="14" width="13.375" bestFit="1" customWidth="1"/>
    <col min="15" max="15" width="12.125" bestFit="1" customWidth="1"/>
    <col min="16" max="16" width="12.5" bestFit="1" customWidth="1"/>
    <col min="17" max="17" width="15.625" bestFit="1" customWidth="1"/>
    <col min="18" max="18" width="10.5" bestFit="1" customWidth="1"/>
    <col min="19" max="19" width="13.375" bestFit="1" customWidth="1"/>
    <col min="20" max="20" width="12.125" bestFit="1" customWidth="1"/>
    <col min="21" max="21" width="12.5" bestFit="1" customWidth="1"/>
    <col min="22" max="22" width="15.625" bestFit="1" customWidth="1"/>
    <col min="23" max="23" width="10.5" bestFit="1" customWidth="1"/>
    <col min="24" max="24" width="13.375" bestFit="1" customWidth="1"/>
    <col min="25" max="25" width="12.125" bestFit="1" customWidth="1"/>
    <col min="26" max="26" width="12.5" bestFit="1" customWidth="1"/>
    <col min="27" max="27" width="15.625" bestFit="1" customWidth="1"/>
    <col min="28" max="28" width="12" customWidth="1"/>
    <col min="29" max="29" width="13.375" bestFit="1" customWidth="1"/>
    <col min="30" max="30" width="12.125" bestFit="1" customWidth="1"/>
    <col min="31" max="31" width="12.5" bestFit="1" customWidth="1"/>
    <col min="32" max="32" width="15.625" bestFit="1" customWidth="1"/>
  </cols>
  <sheetData>
    <row r="11" spans="2:32" ht="38.25" customHeight="1" x14ac:dyDescent="0.2"/>
    <row r="12" spans="2:32" ht="41.25" customHeight="1" x14ac:dyDescent="0.2">
      <c r="B12" s="14"/>
      <c r="C12" s="78" t="s">
        <v>135</v>
      </c>
      <c r="D12" s="78"/>
      <c r="E12" s="78"/>
      <c r="F12" s="78"/>
      <c r="G12" s="78"/>
      <c r="H12" s="78" t="s">
        <v>136</v>
      </c>
      <c r="I12" s="78"/>
      <c r="J12" s="78"/>
      <c r="K12" s="78"/>
      <c r="L12" s="78"/>
      <c r="M12" s="78" t="s">
        <v>137</v>
      </c>
      <c r="N12" s="78"/>
      <c r="O12" s="78"/>
      <c r="P12" s="78"/>
      <c r="Q12" s="78"/>
      <c r="R12" s="78" t="s">
        <v>138</v>
      </c>
      <c r="S12" s="78"/>
      <c r="T12" s="78"/>
      <c r="U12" s="78"/>
      <c r="V12" s="78"/>
      <c r="W12" s="78" t="s">
        <v>139</v>
      </c>
      <c r="X12" s="78"/>
      <c r="Y12" s="78"/>
      <c r="Z12" s="78"/>
      <c r="AA12" s="78"/>
      <c r="AB12" s="78" t="s">
        <v>52</v>
      </c>
      <c r="AC12" s="78"/>
      <c r="AD12" s="78"/>
      <c r="AE12" s="78"/>
      <c r="AF12" s="78"/>
    </row>
    <row r="13" spans="2:32" ht="28.5" customHeight="1" x14ac:dyDescent="0.2">
      <c r="B13" s="23"/>
      <c r="C13" s="79" t="s">
        <v>77</v>
      </c>
      <c r="D13" s="79" t="s">
        <v>140</v>
      </c>
      <c r="E13" s="79"/>
      <c r="F13" s="79"/>
      <c r="G13" s="79" t="s">
        <v>141</v>
      </c>
      <c r="H13" s="79" t="s">
        <v>77</v>
      </c>
      <c r="I13" s="79" t="s">
        <v>140</v>
      </c>
      <c r="J13" s="79"/>
      <c r="K13" s="79"/>
      <c r="L13" s="79" t="s">
        <v>141</v>
      </c>
      <c r="M13" s="79" t="s">
        <v>77</v>
      </c>
      <c r="N13" s="79" t="s">
        <v>140</v>
      </c>
      <c r="O13" s="79"/>
      <c r="P13" s="79"/>
      <c r="Q13" s="79" t="s">
        <v>141</v>
      </c>
      <c r="R13" s="79" t="s">
        <v>77</v>
      </c>
      <c r="S13" s="79" t="s">
        <v>140</v>
      </c>
      <c r="T13" s="79"/>
      <c r="U13" s="79"/>
      <c r="V13" s="79" t="s">
        <v>141</v>
      </c>
      <c r="W13" s="79" t="s">
        <v>77</v>
      </c>
      <c r="X13" s="79" t="s">
        <v>140</v>
      </c>
      <c r="Y13" s="79"/>
      <c r="Z13" s="79"/>
      <c r="AA13" s="79" t="s">
        <v>141</v>
      </c>
      <c r="AB13" s="79" t="s">
        <v>77</v>
      </c>
      <c r="AC13" s="79" t="s">
        <v>140</v>
      </c>
      <c r="AD13" s="79"/>
      <c r="AE13" s="79"/>
      <c r="AF13" s="79" t="s">
        <v>141</v>
      </c>
    </row>
    <row r="14" spans="2:32" ht="28.5" customHeight="1" thickBot="1" x14ac:dyDescent="0.25">
      <c r="B14" s="11"/>
      <c r="C14" s="79"/>
      <c r="D14" s="25" t="s">
        <v>142</v>
      </c>
      <c r="E14" s="25" t="s">
        <v>143</v>
      </c>
      <c r="F14" s="25" t="s">
        <v>144</v>
      </c>
      <c r="G14" s="79"/>
      <c r="H14" s="79"/>
      <c r="I14" s="25" t="s">
        <v>142</v>
      </c>
      <c r="J14" s="25" t="s">
        <v>143</v>
      </c>
      <c r="K14" s="25" t="s">
        <v>144</v>
      </c>
      <c r="L14" s="79"/>
      <c r="M14" s="79"/>
      <c r="N14" s="25" t="s">
        <v>142</v>
      </c>
      <c r="O14" s="25" t="s">
        <v>143</v>
      </c>
      <c r="P14" s="25" t="s">
        <v>144</v>
      </c>
      <c r="Q14" s="79"/>
      <c r="R14" s="79"/>
      <c r="S14" s="25" t="s">
        <v>142</v>
      </c>
      <c r="T14" s="25" t="s">
        <v>143</v>
      </c>
      <c r="U14" s="25" t="s">
        <v>144</v>
      </c>
      <c r="V14" s="79"/>
      <c r="W14" s="79"/>
      <c r="X14" s="25" t="s">
        <v>142</v>
      </c>
      <c r="Y14" s="25" t="s">
        <v>143</v>
      </c>
      <c r="Z14" s="25" t="s">
        <v>144</v>
      </c>
      <c r="AA14" s="79"/>
      <c r="AB14" s="79"/>
      <c r="AC14" s="25" t="s">
        <v>142</v>
      </c>
      <c r="AD14" s="25" t="s">
        <v>143</v>
      </c>
      <c r="AE14" s="25" t="s">
        <v>144</v>
      </c>
      <c r="AF14" s="79"/>
    </row>
    <row r="15" spans="2:32" ht="20.100000000000001" customHeight="1" thickBot="1" x14ac:dyDescent="0.25">
      <c r="B15" s="3" t="s">
        <v>22</v>
      </c>
      <c r="C15" s="18">
        <v>1788</v>
      </c>
      <c r="D15" s="18">
        <v>15</v>
      </c>
      <c r="E15" s="18">
        <v>1314</v>
      </c>
      <c r="F15" s="18">
        <v>459</v>
      </c>
      <c r="G15" s="18">
        <v>0</v>
      </c>
      <c r="H15" s="18">
        <v>6</v>
      </c>
      <c r="I15" s="18">
        <v>0</v>
      </c>
      <c r="J15" s="18">
        <v>6</v>
      </c>
      <c r="K15" s="18">
        <v>0</v>
      </c>
      <c r="L15" s="18">
        <v>0</v>
      </c>
      <c r="M15" s="18">
        <v>118</v>
      </c>
      <c r="N15" s="18">
        <v>0</v>
      </c>
      <c r="O15" s="18">
        <v>117</v>
      </c>
      <c r="P15" s="18">
        <v>1</v>
      </c>
      <c r="Q15" s="18">
        <v>0</v>
      </c>
      <c r="R15" s="18">
        <v>42</v>
      </c>
      <c r="S15" s="18">
        <v>0</v>
      </c>
      <c r="T15" s="18">
        <v>42</v>
      </c>
      <c r="U15" s="18">
        <v>0</v>
      </c>
      <c r="V15" s="18">
        <v>0</v>
      </c>
      <c r="W15" s="18">
        <v>0</v>
      </c>
      <c r="X15" s="18">
        <v>0</v>
      </c>
      <c r="Y15" s="18">
        <v>0</v>
      </c>
      <c r="Z15" s="18">
        <v>0</v>
      </c>
      <c r="AA15" s="18">
        <v>0</v>
      </c>
      <c r="AB15" s="18">
        <v>1954</v>
      </c>
      <c r="AC15" s="18">
        <v>15</v>
      </c>
      <c r="AD15" s="18">
        <v>1479</v>
      </c>
      <c r="AE15" s="18">
        <v>460</v>
      </c>
      <c r="AF15" s="18">
        <v>0</v>
      </c>
    </row>
    <row r="16" spans="2:32" ht="20.100000000000001" customHeight="1" thickBot="1" x14ac:dyDescent="0.25">
      <c r="B16" s="4" t="s">
        <v>23</v>
      </c>
      <c r="C16" s="19">
        <v>189</v>
      </c>
      <c r="D16" s="19">
        <v>0</v>
      </c>
      <c r="E16" s="19">
        <v>154</v>
      </c>
      <c r="F16" s="19">
        <v>35</v>
      </c>
      <c r="G16" s="19">
        <v>0</v>
      </c>
      <c r="H16" s="19">
        <v>1</v>
      </c>
      <c r="I16" s="19">
        <v>0</v>
      </c>
      <c r="J16" s="19">
        <v>1</v>
      </c>
      <c r="K16" s="19">
        <v>0</v>
      </c>
      <c r="L16" s="19">
        <v>0</v>
      </c>
      <c r="M16" s="19">
        <v>11</v>
      </c>
      <c r="N16" s="19">
        <v>0</v>
      </c>
      <c r="O16" s="19">
        <v>10</v>
      </c>
      <c r="P16" s="19">
        <v>1</v>
      </c>
      <c r="Q16" s="19">
        <v>0</v>
      </c>
      <c r="R16" s="19">
        <v>2</v>
      </c>
      <c r="S16" s="19">
        <v>0</v>
      </c>
      <c r="T16" s="19">
        <v>2</v>
      </c>
      <c r="U16" s="19">
        <v>0</v>
      </c>
      <c r="V16" s="19">
        <v>0</v>
      </c>
      <c r="W16" s="19">
        <v>0</v>
      </c>
      <c r="X16" s="19">
        <v>0</v>
      </c>
      <c r="Y16" s="19">
        <v>0</v>
      </c>
      <c r="Z16" s="19">
        <v>0</v>
      </c>
      <c r="AA16" s="19">
        <v>0</v>
      </c>
      <c r="AB16" s="19">
        <v>203</v>
      </c>
      <c r="AC16" s="19">
        <v>0</v>
      </c>
      <c r="AD16" s="19">
        <v>167</v>
      </c>
      <c r="AE16" s="19">
        <v>36</v>
      </c>
      <c r="AF16" s="19">
        <v>0</v>
      </c>
    </row>
    <row r="17" spans="2:32" ht="20.100000000000001" customHeight="1" thickBot="1" x14ac:dyDescent="0.25">
      <c r="B17" s="4" t="s">
        <v>24</v>
      </c>
      <c r="C17" s="19">
        <v>200</v>
      </c>
      <c r="D17" s="19">
        <v>0</v>
      </c>
      <c r="E17" s="19">
        <v>148</v>
      </c>
      <c r="F17" s="19">
        <v>52</v>
      </c>
      <c r="G17" s="19">
        <v>0</v>
      </c>
      <c r="H17" s="19">
        <v>0</v>
      </c>
      <c r="I17" s="19">
        <v>0</v>
      </c>
      <c r="J17" s="19">
        <v>0</v>
      </c>
      <c r="K17" s="19">
        <v>0</v>
      </c>
      <c r="L17" s="19">
        <v>0</v>
      </c>
      <c r="M17" s="19">
        <v>0</v>
      </c>
      <c r="N17" s="19">
        <v>0</v>
      </c>
      <c r="O17" s="19">
        <v>0</v>
      </c>
      <c r="P17" s="19">
        <v>0</v>
      </c>
      <c r="Q17" s="19">
        <v>0</v>
      </c>
      <c r="R17" s="19">
        <v>1</v>
      </c>
      <c r="S17" s="19">
        <v>0</v>
      </c>
      <c r="T17" s="19">
        <v>1</v>
      </c>
      <c r="U17" s="19">
        <v>0</v>
      </c>
      <c r="V17" s="19">
        <v>0</v>
      </c>
      <c r="W17" s="19">
        <v>0</v>
      </c>
      <c r="X17" s="19">
        <v>0</v>
      </c>
      <c r="Y17" s="19">
        <v>0</v>
      </c>
      <c r="Z17" s="19">
        <v>0</v>
      </c>
      <c r="AA17" s="19">
        <v>0</v>
      </c>
      <c r="AB17" s="19">
        <v>201</v>
      </c>
      <c r="AC17" s="19">
        <v>0</v>
      </c>
      <c r="AD17" s="19">
        <v>149</v>
      </c>
      <c r="AE17" s="19">
        <v>52</v>
      </c>
      <c r="AF17" s="19">
        <v>0</v>
      </c>
    </row>
    <row r="18" spans="2:32" ht="20.100000000000001" customHeight="1" thickBot="1" x14ac:dyDescent="0.25">
      <c r="B18" s="4" t="s">
        <v>25</v>
      </c>
      <c r="C18" s="19">
        <v>311</v>
      </c>
      <c r="D18" s="19">
        <v>0</v>
      </c>
      <c r="E18" s="19">
        <v>243</v>
      </c>
      <c r="F18" s="19">
        <v>68</v>
      </c>
      <c r="G18" s="19">
        <v>0</v>
      </c>
      <c r="H18" s="19">
        <v>3</v>
      </c>
      <c r="I18" s="19">
        <v>0</v>
      </c>
      <c r="J18" s="19">
        <v>2</v>
      </c>
      <c r="K18" s="19">
        <v>1</v>
      </c>
      <c r="L18" s="19">
        <v>0</v>
      </c>
      <c r="M18" s="19">
        <v>7</v>
      </c>
      <c r="N18" s="19">
        <v>0</v>
      </c>
      <c r="O18" s="19">
        <v>7</v>
      </c>
      <c r="P18" s="19">
        <v>0</v>
      </c>
      <c r="Q18" s="19">
        <v>0</v>
      </c>
      <c r="R18" s="19">
        <v>1</v>
      </c>
      <c r="S18" s="19">
        <v>0</v>
      </c>
      <c r="T18" s="19">
        <v>1</v>
      </c>
      <c r="U18" s="19">
        <v>0</v>
      </c>
      <c r="V18" s="19">
        <v>0</v>
      </c>
      <c r="W18" s="19">
        <v>0</v>
      </c>
      <c r="X18" s="19">
        <v>0</v>
      </c>
      <c r="Y18" s="19">
        <v>0</v>
      </c>
      <c r="Z18" s="19">
        <v>0</v>
      </c>
      <c r="AA18" s="19">
        <v>0</v>
      </c>
      <c r="AB18" s="19">
        <v>322</v>
      </c>
      <c r="AC18" s="19">
        <v>0</v>
      </c>
      <c r="AD18" s="19">
        <v>253</v>
      </c>
      <c r="AE18" s="19">
        <v>69</v>
      </c>
      <c r="AF18" s="19">
        <v>0</v>
      </c>
    </row>
    <row r="19" spans="2:32" ht="20.100000000000001" customHeight="1" thickBot="1" x14ac:dyDescent="0.25">
      <c r="B19" s="4" t="s">
        <v>26</v>
      </c>
      <c r="C19" s="19">
        <v>301</v>
      </c>
      <c r="D19" s="19">
        <v>4</v>
      </c>
      <c r="E19" s="19">
        <v>212</v>
      </c>
      <c r="F19" s="19">
        <v>85</v>
      </c>
      <c r="G19" s="19">
        <v>0</v>
      </c>
      <c r="H19" s="19">
        <v>12</v>
      </c>
      <c r="I19" s="19">
        <v>0</v>
      </c>
      <c r="J19" s="19">
        <v>10</v>
      </c>
      <c r="K19" s="19">
        <v>2</v>
      </c>
      <c r="L19" s="19">
        <v>0</v>
      </c>
      <c r="M19" s="19">
        <v>55</v>
      </c>
      <c r="N19" s="19">
        <v>0</v>
      </c>
      <c r="O19" s="19">
        <v>55</v>
      </c>
      <c r="P19" s="19">
        <v>0</v>
      </c>
      <c r="Q19" s="19">
        <v>0</v>
      </c>
      <c r="R19" s="19">
        <v>21</v>
      </c>
      <c r="S19" s="19">
        <v>1</v>
      </c>
      <c r="T19" s="19">
        <v>20</v>
      </c>
      <c r="U19" s="19">
        <v>0</v>
      </c>
      <c r="V19" s="19">
        <v>0</v>
      </c>
      <c r="W19" s="19">
        <v>5</v>
      </c>
      <c r="X19" s="19">
        <v>0</v>
      </c>
      <c r="Y19" s="19">
        <v>5</v>
      </c>
      <c r="Z19" s="19">
        <v>0</v>
      </c>
      <c r="AA19" s="19">
        <v>0</v>
      </c>
      <c r="AB19" s="19">
        <v>394</v>
      </c>
      <c r="AC19" s="19">
        <v>5</v>
      </c>
      <c r="AD19" s="19">
        <v>302</v>
      </c>
      <c r="AE19" s="19">
        <v>87</v>
      </c>
      <c r="AF19" s="19">
        <v>0</v>
      </c>
    </row>
    <row r="20" spans="2:32" ht="20.100000000000001" customHeight="1" thickBot="1" x14ac:dyDescent="0.25">
      <c r="B20" s="4" t="s">
        <v>27</v>
      </c>
      <c r="C20" s="19">
        <v>81</v>
      </c>
      <c r="D20" s="19">
        <v>0</v>
      </c>
      <c r="E20" s="19">
        <v>48</v>
      </c>
      <c r="F20" s="19">
        <v>33</v>
      </c>
      <c r="G20" s="19">
        <v>0</v>
      </c>
      <c r="H20" s="19">
        <v>0</v>
      </c>
      <c r="I20" s="19">
        <v>0</v>
      </c>
      <c r="J20" s="19">
        <v>0</v>
      </c>
      <c r="K20" s="19">
        <v>0</v>
      </c>
      <c r="L20" s="19">
        <v>0</v>
      </c>
      <c r="M20" s="19">
        <v>0</v>
      </c>
      <c r="N20" s="19">
        <v>0</v>
      </c>
      <c r="O20" s="19">
        <v>0</v>
      </c>
      <c r="P20" s="19">
        <v>0</v>
      </c>
      <c r="Q20" s="19">
        <v>0</v>
      </c>
      <c r="R20" s="19">
        <v>2</v>
      </c>
      <c r="S20" s="19">
        <v>0</v>
      </c>
      <c r="T20" s="19">
        <v>2</v>
      </c>
      <c r="U20" s="19">
        <v>0</v>
      </c>
      <c r="V20" s="19">
        <v>0</v>
      </c>
      <c r="W20" s="19">
        <v>0</v>
      </c>
      <c r="X20" s="19">
        <v>0</v>
      </c>
      <c r="Y20" s="19">
        <v>0</v>
      </c>
      <c r="Z20" s="19">
        <v>0</v>
      </c>
      <c r="AA20" s="19">
        <v>0</v>
      </c>
      <c r="AB20" s="19">
        <v>83</v>
      </c>
      <c r="AC20" s="19">
        <v>0</v>
      </c>
      <c r="AD20" s="19">
        <v>50</v>
      </c>
      <c r="AE20" s="19">
        <v>33</v>
      </c>
      <c r="AF20" s="19">
        <v>0</v>
      </c>
    </row>
    <row r="21" spans="2:32" ht="20.100000000000001" customHeight="1" thickBot="1" x14ac:dyDescent="0.25">
      <c r="B21" s="4" t="s">
        <v>28</v>
      </c>
      <c r="C21" s="19">
        <v>414</v>
      </c>
      <c r="D21" s="19">
        <v>0</v>
      </c>
      <c r="E21" s="19">
        <v>311</v>
      </c>
      <c r="F21" s="19">
        <v>103</v>
      </c>
      <c r="G21" s="19">
        <v>0</v>
      </c>
      <c r="H21" s="19">
        <v>0</v>
      </c>
      <c r="I21" s="19">
        <v>0</v>
      </c>
      <c r="J21" s="19">
        <v>0</v>
      </c>
      <c r="K21" s="19">
        <v>0</v>
      </c>
      <c r="L21" s="19">
        <v>0</v>
      </c>
      <c r="M21" s="19">
        <v>26</v>
      </c>
      <c r="N21" s="19">
        <v>0</v>
      </c>
      <c r="O21" s="19">
        <v>24</v>
      </c>
      <c r="P21" s="19">
        <v>2</v>
      </c>
      <c r="Q21" s="19">
        <v>0</v>
      </c>
      <c r="R21" s="19">
        <v>3</v>
      </c>
      <c r="S21" s="19">
        <v>0</v>
      </c>
      <c r="T21" s="19">
        <v>3</v>
      </c>
      <c r="U21" s="19">
        <v>0</v>
      </c>
      <c r="V21" s="19">
        <v>0</v>
      </c>
      <c r="W21" s="19">
        <v>0</v>
      </c>
      <c r="X21" s="19">
        <v>0</v>
      </c>
      <c r="Y21" s="19">
        <v>0</v>
      </c>
      <c r="Z21" s="19">
        <v>0</v>
      </c>
      <c r="AA21" s="19">
        <v>0</v>
      </c>
      <c r="AB21" s="19">
        <v>443</v>
      </c>
      <c r="AC21" s="19">
        <v>0</v>
      </c>
      <c r="AD21" s="19">
        <v>338</v>
      </c>
      <c r="AE21" s="19">
        <v>105</v>
      </c>
      <c r="AF21" s="19">
        <v>0</v>
      </c>
    </row>
    <row r="22" spans="2:32" ht="20.100000000000001" customHeight="1" thickBot="1" x14ac:dyDescent="0.25">
      <c r="B22" s="4" t="s">
        <v>29</v>
      </c>
      <c r="C22" s="19">
        <v>446</v>
      </c>
      <c r="D22" s="19">
        <v>0</v>
      </c>
      <c r="E22" s="19">
        <v>301</v>
      </c>
      <c r="F22" s="19">
        <v>145</v>
      </c>
      <c r="G22" s="19">
        <v>0</v>
      </c>
      <c r="H22" s="19">
        <v>11</v>
      </c>
      <c r="I22" s="19">
        <v>0</v>
      </c>
      <c r="J22" s="19">
        <v>4</v>
      </c>
      <c r="K22" s="19">
        <v>7</v>
      </c>
      <c r="L22" s="19">
        <v>0</v>
      </c>
      <c r="M22" s="19">
        <v>11</v>
      </c>
      <c r="N22" s="19">
        <v>0</v>
      </c>
      <c r="O22" s="19">
        <v>9</v>
      </c>
      <c r="P22" s="19">
        <v>2</v>
      </c>
      <c r="Q22" s="19">
        <v>0</v>
      </c>
      <c r="R22" s="19">
        <v>9</v>
      </c>
      <c r="S22" s="19">
        <v>0</v>
      </c>
      <c r="T22" s="19">
        <v>9</v>
      </c>
      <c r="U22" s="19">
        <v>0</v>
      </c>
      <c r="V22" s="19">
        <v>0</v>
      </c>
      <c r="W22" s="19">
        <v>0</v>
      </c>
      <c r="X22" s="19">
        <v>0</v>
      </c>
      <c r="Y22" s="19">
        <v>0</v>
      </c>
      <c r="Z22" s="19">
        <v>0</v>
      </c>
      <c r="AA22" s="19">
        <v>0</v>
      </c>
      <c r="AB22" s="19">
        <v>477</v>
      </c>
      <c r="AC22" s="19">
        <v>0</v>
      </c>
      <c r="AD22" s="19">
        <v>323</v>
      </c>
      <c r="AE22" s="19">
        <v>154</v>
      </c>
      <c r="AF22" s="19">
        <v>0</v>
      </c>
    </row>
    <row r="23" spans="2:32" ht="20.100000000000001" customHeight="1" thickBot="1" x14ac:dyDescent="0.25">
      <c r="B23" s="4" t="s">
        <v>30</v>
      </c>
      <c r="C23" s="19">
        <v>1298</v>
      </c>
      <c r="D23" s="19">
        <v>19</v>
      </c>
      <c r="E23" s="19">
        <v>637</v>
      </c>
      <c r="F23" s="19">
        <v>642</v>
      </c>
      <c r="G23" s="19">
        <v>0</v>
      </c>
      <c r="H23" s="19">
        <v>3</v>
      </c>
      <c r="I23" s="19">
        <v>0</v>
      </c>
      <c r="J23" s="19">
        <v>0</v>
      </c>
      <c r="K23" s="19">
        <v>3</v>
      </c>
      <c r="L23" s="19">
        <v>0</v>
      </c>
      <c r="M23" s="19">
        <v>17</v>
      </c>
      <c r="N23" s="19">
        <v>0</v>
      </c>
      <c r="O23" s="19">
        <v>16</v>
      </c>
      <c r="P23" s="19">
        <v>1</v>
      </c>
      <c r="Q23" s="19">
        <v>0</v>
      </c>
      <c r="R23" s="19">
        <v>0</v>
      </c>
      <c r="S23" s="19">
        <v>0</v>
      </c>
      <c r="T23" s="19">
        <v>0</v>
      </c>
      <c r="U23" s="19">
        <v>0</v>
      </c>
      <c r="V23" s="19">
        <v>0</v>
      </c>
      <c r="W23" s="19">
        <v>0</v>
      </c>
      <c r="X23" s="19">
        <v>0</v>
      </c>
      <c r="Y23" s="19">
        <v>0</v>
      </c>
      <c r="Z23" s="19">
        <v>0</v>
      </c>
      <c r="AA23" s="19">
        <v>0</v>
      </c>
      <c r="AB23" s="19">
        <v>1318</v>
      </c>
      <c r="AC23" s="19">
        <v>19</v>
      </c>
      <c r="AD23" s="19">
        <v>653</v>
      </c>
      <c r="AE23" s="19">
        <v>646</v>
      </c>
      <c r="AF23" s="19">
        <v>0</v>
      </c>
    </row>
    <row r="24" spans="2:32" ht="20.100000000000001" customHeight="1" thickBot="1" x14ac:dyDescent="0.25">
      <c r="B24" s="4" t="s">
        <v>31</v>
      </c>
      <c r="C24" s="19">
        <v>1175</v>
      </c>
      <c r="D24" s="19">
        <v>8</v>
      </c>
      <c r="E24" s="19">
        <v>930</v>
      </c>
      <c r="F24" s="19">
        <v>237</v>
      </c>
      <c r="G24" s="19">
        <v>0</v>
      </c>
      <c r="H24" s="19">
        <v>5</v>
      </c>
      <c r="I24" s="19">
        <v>0</v>
      </c>
      <c r="J24" s="19">
        <v>4</v>
      </c>
      <c r="K24" s="19">
        <v>1</v>
      </c>
      <c r="L24" s="19">
        <v>0</v>
      </c>
      <c r="M24" s="19">
        <v>18</v>
      </c>
      <c r="N24" s="19">
        <v>0</v>
      </c>
      <c r="O24" s="19">
        <v>18</v>
      </c>
      <c r="P24" s="19">
        <v>0</v>
      </c>
      <c r="Q24" s="19">
        <v>0</v>
      </c>
      <c r="R24" s="19">
        <v>0</v>
      </c>
      <c r="S24" s="19">
        <v>0</v>
      </c>
      <c r="T24" s="19">
        <v>0</v>
      </c>
      <c r="U24" s="19">
        <v>0</v>
      </c>
      <c r="V24" s="19">
        <v>0</v>
      </c>
      <c r="W24" s="19">
        <v>7</v>
      </c>
      <c r="X24" s="19">
        <v>0</v>
      </c>
      <c r="Y24" s="19">
        <v>7</v>
      </c>
      <c r="Z24" s="19">
        <v>0</v>
      </c>
      <c r="AA24" s="19">
        <v>0</v>
      </c>
      <c r="AB24" s="19">
        <v>1205</v>
      </c>
      <c r="AC24" s="19">
        <v>8</v>
      </c>
      <c r="AD24" s="19">
        <v>959</v>
      </c>
      <c r="AE24" s="19">
        <v>238</v>
      </c>
      <c r="AF24" s="19">
        <v>0</v>
      </c>
    </row>
    <row r="25" spans="2:32" ht="20.100000000000001" customHeight="1" thickBot="1" x14ac:dyDescent="0.25">
      <c r="B25" s="4" t="s">
        <v>32</v>
      </c>
      <c r="C25" s="19">
        <v>179</v>
      </c>
      <c r="D25" s="19">
        <v>0</v>
      </c>
      <c r="E25" s="19">
        <v>130</v>
      </c>
      <c r="F25" s="19">
        <v>49</v>
      </c>
      <c r="G25" s="19">
        <v>0</v>
      </c>
      <c r="H25" s="19">
        <v>1</v>
      </c>
      <c r="I25" s="19">
        <v>0</v>
      </c>
      <c r="J25" s="19">
        <v>1</v>
      </c>
      <c r="K25" s="19">
        <v>0</v>
      </c>
      <c r="L25" s="19">
        <v>0</v>
      </c>
      <c r="M25" s="19">
        <v>4</v>
      </c>
      <c r="N25" s="19">
        <v>0</v>
      </c>
      <c r="O25" s="19">
        <v>4</v>
      </c>
      <c r="P25" s="19">
        <v>0</v>
      </c>
      <c r="Q25" s="19">
        <v>0</v>
      </c>
      <c r="R25" s="19">
        <v>0</v>
      </c>
      <c r="S25" s="19">
        <v>0</v>
      </c>
      <c r="T25" s="19">
        <v>0</v>
      </c>
      <c r="U25" s="19">
        <v>0</v>
      </c>
      <c r="V25" s="19">
        <v>0</v>
      </c>
      <c r="W25" s="19">
        <v>0</v>
      </c>
      <c r="X25" s="19">
        <v>0</v>
      </c>
      <c r="Y25" s="19">
        <v>0</v>
      </c>
      <c r="Z25" s="19">
        <v>0</v>
      </c>
      <c r="AA25" s="19">
        <v>0</v>
      </c>
      <c r="AB25" s="19">
        <v>184</v>
      </c>
      <c r="AC25" s="19">
        <v>0</v>
      </c>
      <c r="AD25" s="19">
        <v>135</v>
      </c>
      <c r="AE25" s="19">
        <v>49</v>
      </c>
      <c r="AF25" s="19">
        <v>0</v>
      </c>
    </row>
    <row r="26" spans="2:32" ht="20.100000000000001" customHeight="1" thickBot="1" x14ac:dyDescent="0.25">
      <c r="B26" s="4" t="s">
        <v>33</v>
      </c>
      <c r="C26" s="19">
        <v>446</v>
      </c>
      <c r="D26" s="19">
        <v>0</v>
      </c>
      <c r="E26" s="19">
        <v>288</v>
      </c>
      <c r="F26" s="19">
        <v>158</v>
      </c>
      <c r="G26" s="19">
        <v>0</v>
      </c>
      <c r="H26" s="19">
        <v>2</v>
      </c>
      <c r="I26" s="19">
        <v>0</v>
      </c>
      <c r="J26" s="19">
        <v>1</v>
      </c>
      <c r="K26" s="19">
        <v>1</v>
      </c>
      <c r="L26" s="19">
        <v>0</v>
      </c>
      <c r="M26" s="19">
        <v>9</v>
      </c>
      <c r="N26" s="19">
        <v>0</v>
      </c>
      <c r="O26" s="19">
        <v>8</v>
      </c>
      <c r="P26" s="19">
        <v>1</v>
      </c>
      <c r="Q26" s="19">
        <v>0</v>
      </c>
      <c r="R26" s="19">
        <v>0</v>
      </c>
      <c r="S26" s="19">
        <v>0</v>
      </c>
      <c r="T26" s="19">
        <v>0</v>
      </c>
      <c r="U26" s="19">
        <v>0</v>
      </c>
      <c r="V26" s="19">
        <v>0</v>
      </c>
      <c r="W26" s="19">
        <v>0</v>
      </c>
      <c r="X26" s="19">
        <v>0</v>
      </c>
      <c r="Y26" s="19">
        <v>0</v>
      </c>
      <c r="Z26" s="19">
        <v>0</v>
      </c>
      <c r="AA26" s="19">
        <v>0</v>
      </c>
      <c r="AB26" s="19">
        <v>457</v>
      </c>
      <c r="AC26" s="19">
        <v>0</v>
      </c>
      <c r="AD26" s="19">
        <v>297</v>
      </c>
      <c r="AE26" s="19">
        <v>160</v>
      </c>
      <c r="AF26" s="19">
        <v>0</v>
      </c>
    </row>
    <row r="27" spans="2:32" ht="20.100000000000001" customHeight="1" thickBot="1" x14ac:dyDescent="0.25">
      <c r="B27" s="4" t="s">
        <v>34</v>
      </c>
      <c r="C27" s="19">
        <v>1380</v>
      </c>
      <c r="D27" s="19">
        <v>0</v>
      </c>
      <c r="E27" s="19">
        <v>563</v>
      </c>
      <c r="F27" s="19">
        <v>817</v>
      </c>
      <c r="G27" s="19">
        <v>0</v>
      </c>
      <c r="H27" s="19">
        <v>5</v>
      </c>
      <c r="I27" s="19">
        <v>0</v>
      </c>
      <c r="J27" s="19">
        <v>0</v>
      </c>
      <c r="K27" s="19">
        <v>5</v>
      </c>
      <c r="L27" s="19">
        <v>0</v>
      </c>
      <c r="M27" s="19">
        <v>35</v>
      </c>
      <c r="N27" s="19">
        <v>0</v>
      </c>
      <c r="O27" s="19">
        <v>30</v>
      </c>
      <c r="P27" s="19">
        <v>5</v>
      </c>
      <c r="Q27" s="19">
        <v>0</v>
      </c>
      <c r="R27" s="19">
        <v>1</v>
      </c>
      <c r="S27" s="19">
        <v>0</v>
      </c>
      <c r="T27" s="19">
        <v>1</v>
      </c>
      <c r="U27" s="19">
        <v>0</v>
      </c>
      <c r="V27" s="19">
        <v>0</v>
      </c>
      <c r="W27" s="19">
        <v>1</v>
      </c>
      <c r="X27" s="19">
        <v>0</v>
      </c>
      <c r="Y27" s="19">
        <v>0</v>
      </c>
      <c r="Z27" s="19">
        <v>1</v>
      </c>
      <c r="AA27" s="19">
        <v>0</v>
      </c>
      <c r="AB27" s="19">
        <v>1422</v>
      </c>
      <c r="AC27" s="19">
        <v>0</v>
      </c>
      <c r="AD27" s="19">
        <v>594</v>
      </c>
      <c r="AE27" s="19">
        <v>828</v>
      </c>
      <c r="AF27" s="19">
        <v>0</v>
      </c>
    </row>
    <row r="28" spans="2:32" ht="20.100000000000001" customHeight="1" thickBot="1" x14ac:dyDescent="0.25">
      <c r="B28" s="4" t="s">
        <v>35</v>
      </c>
      <c r="C28" s="19">
        <v>314</v>
      </c>
      <c r="D28" s="19">
        <v>0</v>
      </c>
      <c r="E28" s="19">
        <v>242</v>
      </c>
      <c r="F28" s="19">
        <v>72</v>
      </c>
      <c r="G28" s="19">
        <v>0</v>
      </c>
      <c r="H28" s="19">
        <v>3</v>
      </c>
      <c r="I28" s="19">
        <v>0</v>
      </c>
      <c r="J28" s="19">
        <v>2</v>
      </c>
      <c r="K28" s="19">
        <v>1</v>
      </c>
      <c r="L28" s="19">
        <v>0</v>
      </c>
      <c r="M28" s="19">
        <v>17</v>
      </c>
      <c r="N28" s="19">
        <v>0</v>
      </c>
      <c r="O28" s="19">
        <v>17</v>
      </c>
      <c r="P28" s="19">
        <v>0</v>
      </c>
      <c r="Q28" s="19">
        <v>0</v>
      </c>
      <c r="R28" s="19">
        <v>0</v>
      </c>
      <c r="S28" s="19">
        <v>0</v>
      </c>
      <c r="T28" s="19">
        <v>0</v>
      </c>
      <c r="U28" s="19">
        <v>0</v>
      </c>
      <c r="V28" s="19">
        <v>0</v>
      </c>
      <c r="W28" s="19">
        <v>7</v>
      </c>
      <c r="X28" s="19">
        <v>0</v>
      </c>
      <c r="Y28" s="19">
        <v>7</v>
      </c>
      <c r="Z28" s="19">
        <v>0</v>
      </c>
      <c r="AA28" s="19">
        <v>0</v>
      </c>
      <c r="AB28" s="19">
        <v>341</v>
      </c>
      <c r="AC28" s="19">
        <v>0</v>
      </c>
      <c r="AD28" s="19">
        <v>268</v>
      </c>
      <c r="AE28" s="19">
        <v>73</v>
      </c>
      <c r="AF28" s="19">
        <v>0</v>
      </c>
    </row>
    <row r="29" spans="2:32" ht="20.100000000000001" customHeight="1" thickBot="1" x14ac:dyDescent="0.25">
      <c r="B29" s="4" t="s">
        <v>36</v>
      </c>
      <c r="C29" s="19">
        <v>92</v>
      </c>
      <c r="D29" s="19">
        <v>0</v>
      </c>
      <c r="E29" s="19">
        <v>64</v>
      </c>
      <c r="F29" s="19">
        <v>28</v>
      </c>
      <c r="G29" s="19">
        <v>0</v>
      </c>
      <c r="H29" s="19">
        <v>0</v>
      </c>
      <c r="I29" s="19">
        <v>0</v>
      </c>
      <c r="J29" s="19">
        <v>0</v>
      </c>
      <c r="K29" s="19">
        <v>0</v>
      </c>
      <c r="L29" s="19">
        <v>0</v>
      </c>
      <c r="M29" s="19">
        <v>1</v>
      </c>
      <c r="N29" s="19">
        <v>0</v>
      </c>
      <c r="O29" s="19">
        <v>1</v>
      </c>
      <c r="P29" s="19">
        <v>0</v>
      </c>
      <c r="Q29" s="19">
        <v>0</v>
      </c>
      <c r="R29" s="19">
        <v>0</v>
      </c>
      <c r="S29" s="19">
        <v>0</v>
      </c>
      <c r="T29" s="19">
        <v>0</v>
      </c>
      <c r="U29" s="19">
        <v>0</v>
      </c>
      <c r="V29" s="19">
        <v>0</v>
      </c>
      <c r="W29" s="19">
        <v>0</v>
      </c>
      <c r="X29" s="19">
        <v>0</v>
      </c>
      <c r="Y29" s="19">
        <v>0</v>
      </c>
      <c r="Z29" s="19">
        <v>0</v>
      </c>
      <c r="AA29" s="19">
        <v>0</v>
      </c>
      <c r="AB29" s="19">
        <v>93</v>
      </c>
      <c r="AC29" s="19">
        <v>0</v>
      </c>
      <c r="AD29" s="19">
        <v>65</v>
      </c>
      <c r="AE29" s="19">
        <v>28</v>
      </c>
      <c r="AF29" s="19">
        <v>0</v>
      </c>
    </row>
    <row r="30" spans="2:32" ht="20.100000000000001" customHeight="1" thickBot="1" x14ac:dyDescent="0.25">
      <c r="B30" s="5" t="s">
        <v>37</v>
      </c>
      <c r="C30" s="19">
        <v>238</v>
      </c>
      <c r="D30" s="19">
        <v>0</v>
      </c>
      <c r="E30" s="19">
        <v>170</v>
      </c>
      <c r="F30" s="19">
        <v>68</v>
      </c>
      <c r="G30" s="19">
        <v>0</v>
      </c>
      <c r="H30" s="19">
        <v>3</v>
      </c>
      <c r="I30" s="19">
        <v>0</v>
      </c>
      <c r="J30" s="19">
        <v>2</v>
      </c>
      <c r="K30" s="19">
        <v>1</v>
      </c>
      <c r="L30" s="19">
        <v>0</v>
      </c>
      <c r="M30" s="19">
        <v>4</v>
      </c>
      <c r="N30" s="19">
        <v>0</v>
      </c>
      <c r="O30" s="19">
        <v>4</v>
      </c>
      <c r="P30" s="19">
        <v>0</v>
      </c>
      <c r="Q30" s="19">
        <v>0</v>
      </c>
      <c r="R30" s="19">
        <v>4</v>
      </c>
      <c r="S30" s="19">
        <v>0</v>
      </c>
      <c r="T30" s="19">
        <v>4</v>
      </c>
      <c r="U30" s="19">
        <v>0</v>
      </c>
      <c r="V30" s="19">
        <v>0</v>
      </c>
      <c r="W30" s="19">
        <v>0</v>
      </c>
      <c r="X30" s="19">
        <v>0</v>
      </c>
      <c r="Y30" s="19">
        <v>0</v>
      </c>
      <c r="Z30" s="19">
        <v>0</v>
      </c>
      <c r="AA30" s="19">
        <v>0</v>
      </c>
      <c r="AB30" s="19">
        <v>249</v>
      </c>
      <c r="AC30" s="19">
        <v>0</v>
      </c>
      <c r="AD30" s="19">
        <v>180</v>
      </c>
      <c r="AE30" s="19">
        <v>69</v>
      </c>
      <c r="AF30" s="19">
        <v>0</v>
      </c>
    </row>
    <row r="31" spans="2:32" ht="20.100000000000001" customHeight="1" thickBot="1" x14ac:dyDescent="0.25">
      <c r="B31" s="6" t="s">
        <v>38</v>
      </c>
      <c r="C31" s="20">
        <v>57</v>
      </c>
      <c r="D31" s="20">
        <v>0</v>
      </c>
      <c r="E31" s="20">
        <v>52</v>
      </c>
      <c r="F31" s="20">
        <v>5</v>
      </c>
      <c r="G31" s="20">
        <v>0</v>
      </c>
      <c r="H31" s="20">
        <v>0</v>
      </c>
      <c r="I31" s="20">
        <v>0</v>
      </c>
      <c r="J31" s="20">
        <v>0</v>
      </c>
      <c r="K31" s="20">
        <v>0</v>
      </c>
      <c r="L31" s="20">
        <v>0</v>
      </c>
      <c r="M31" s="20">
        <v>0</v>
      </c>
      <c r="N31" s="20">
        <v>0</v>
      </c>
      <c r="O31" s="20">
        <v>0</v>
      </c>
      <c r="P31" s="20">
        <v>0</v>
      </c>
      <c r="Q31" s="20">
        <v>0</v>
      </c>
      <c r="R31" s="20">
        <v>0</v>
      </c>
      <c r="S31" s="20">
        <v>0</v>
      </c>
      <c r="T31" s="20">
        <v>0</v>
      </c>
      <c r="U31" s="20">
        <v>0</v>
      </c>
      <c r="V31" s="20">
        <v>0</v>
      </c>
      <c r="W31" s="20">
        <v>0</v>
      </c>
      <c r="X31" s="20">
        <v>0</v>
      </c>
      <c r="Y31" s="20">
        <v>0</v>
      </c>
      <c r="Z31" s="20">
        <v>0</v>
      </c>
      <c r="AA31" s="20">
        <v>0</v>
      </c>
      <c r="AB31" s="20">
        <v>57</v>
      </c>
      <c r="AC31" s="20">
        <v>0</v>
      </c>
      <c r="AD31" s="20">
        <v>52</v>
      </c>
      <c r="AE31" s="20">
        <v>5</v>
      </c>
      <c r="AF31" s="20">
        <v>0</v>
      </c>
    </row>
    <row r="32" spans="2:32" ht="20.100000000000001" customHeight="1" thickBot="1" x14ac:dyDescent="0.25">
      <c r="B32" s="7" t="s">
        <v>39</v>
      </c>
      <c r="C32" s="9">
        <f>SUM(C15:C31)</f>
        <v>8909</v>
      </c>
      <c r="D32" s="9">
        <f t="shared" ref="D32:AF32" si="0">SUM(D15:D31)</f>
        <v>46</v>
      </c>
      <c r="E32" s="9">
        <f t="shared" si="0"/>
        <v>5807</v>
      </c>
      <c r="F32" s="9">
        <f t="shared" si="0"/>
        <v>3056</v>
      </c>
      <c r="G32" s="9">
        <f t="shared" si="0"/>
        <v>0</v>
      </c>
      <c r="H32" s="9">
        <f t="shared" si="0"/>
        <v>55</v>
      </c>
      <c r="I32" s="9">
        <f t="shared" si="0"/>
        <v>0</v>
      </c>
      <c r="J32" s="9">
        <f t="shared" si="0"/>
        <v>33</v>
      </c>
      <c r="K32" s="9">
        <f t="shared" si="0"/>
        <v>22</v>
      </c>
      <c r="L32" s="9">
        <f t="shared" si="0"/>
        <v>0</v>
      </c>
      <c r="M32" s="9">
        <f t="shared" si="0"/>
        <v>333</v>
      </c>
      <c r="N32" s="9">
        <f t="shared" si="0"/>
        <v>0</v>
      </c>
      <c r="O32" s="9">
        <f t="shared" si="0"/>
        <v>320</v>
      </c>
      <c r="P32" s="9">
        <f t="shared" si="0"/>
        <v>13</v>
      </c>
      <c r="Q32" s="9">
        <f t="shared" si="0"/>
        <v>0</v>
      </c>
      <c r="R32" s="9">
        <f t="shared" si="0"/>
        <v>86</v>
      </c>
      <c r="S32" s="9">
        <f t="shared" si="0"/>
        <v>1</v>
      </c>
      <c r="T32" s="9">
        <f t="shared" si="0"/>
        <v>85</v>
      </c>
      <c r="U32" s="9">
        <f t="shared" si="0"/>
        <v>0</v>
      </c>
      <c r="V32" s="9">
        <f t="shared" si="0"/>
        <v>0</v>
      </c>
      <c r="W32" s="9">
        <f t="shared" si="0"/>
        <v>20</v>
      </c>
      <c r="X32" s="9">
        <f t="shared" si="0"/>
        <v>0</v>
      </c>
      <c r="Y32" s="9">
        <f t="shared" si="0"/>
        <v>19</v>
      </c>
      <c r="Z32" s="9">
        <f t="shared" si="0"/>
        <v>1</v>
      </c>
      <c r="AA32" s="9">
        <f t="shared" si="0"/>
        <v>0</v>
      </c>
      <c r="AB32" s="9">
        <f t="shared" si="0"/>
        <v>9403</v>
      </c>
      <c r="AC32" s="9">
        <f t="shared" si="0"/>
        <v>47</v>
      </c>
      <c r="AD32" s="9">
        <f t="shared" si="0"/>
        <v>6264</v>
      </c>
      <c r="AE32" s="9">
        <f t="shared" si="0"/>
        <v>3092</v>
      </c>
      <c r="AF32" s="9">
        <f t="shared" si="0"/>
        <v>0</v>
      </c>
    </row>
    <row r="33" spans="3:32" x14ac:dyDescent="0.2"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4"/>
      <c r="W33" s="54"/>
      <c r="X33" s="54"/>
      <c r="Y33" s="54"/>
      <c r="Z33" s="54"/>
      <c r="AA33" s="54"/>
      <c r="AB33" s="54"/>
      <c r="AC33" s="54"/>
      <c r="AD33" s="54"/>
      <c r="AE33" s="54"/>
      <c r="AF33" s="54"/>
    </row>
  </sheetData>
  <mergeCells count="24">
    <mergeCell ref="AA13:AA14"/>
    <mergeCell ref="AB13:AB14"/>
    <mergeCell ref="AC13:AE13"/>
    <mergeCell ref="R13:R14"/>
    <mergeCell ref="S13:U13"/>
    <mergeCell ref="V13:V14"/>
    <mergeCell ref="W13:W14"/>
    <mergeCell ref="X13:Z13"/>
    <mergeCell ref="W12:AA12"/>
    <mergeCell ref="AB12:AF12"/>
    <mergeCell ref="L13:L14"/>
    <mergeCell ref="C12:G12"/>
    <mergeCell ref="H12:L12"/>
    <mergeCell ref="M12:Q12"/>
    <mergeCell ref="R12:V12"/>
    <mergeCell ref="C13:C14"/>
    <mergeCell ref="D13:F13"/>
    <mergeCell ref="G13:G14"/>
    <mergeCell ref="H13:H14"/>
    <mergeCell ref="I13:K13"/>
    <mergeCell ref="AF13:AF14"/>
    <mergeCell ref="M13:M14"/>
    <mergeCell ref="N13:P13"/>
    <mergeCell ref="Q13:Q14"/>
  </mergeCells>
  <pageMargins left="0.7" right="0.7" top="0.75" bottom="0.75" header="0.3" footer="0.3"/>
  <pageSetup paperSize="9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1:V32"/>
  <sheetViews>
    <sheetView workbookViewId="0"/>
  </sheetViews>
  <sheetFormatPr baseColWidth="10" defaultRowHeight="12.75" x14ac:dyDescent="0.2"/>
  <cols>
    <col min="1" max="1" width="8.625" customWidth="1"/>
    <col min="2" max="2" width="27" customWidth="1"/>
    <col min="3" max="5" width="12.25" bestFit="1" customWidth="1"/>
    <col min="6" max="6" width="11.5" bestFit="1" customWidth="1"/>
    <col min="7" max="7" width="16.375" bestFit="1" customWidth="1"/>
    <col min="8" max="10" width="12.25" bestFit="1" customWidth="1"/>
    <col min="11" max="11" width="9.75" bestFit="1" customWidth="1"/>
    <col min="12" max="12" width="16.375" bestFit="1" customWidth="1"/>
    <col min="13" max="15" width="12.25" bestFit="1" customWidth="1"/>
    <col min="16" max="16" width="9.75" bestFit="1" customWidth="1"/>
    <col min="17" max="17" width="16.375" bestFit="1" customWidth="1"/>
    <col min="18" max="20" width="12.25" bestFit="1" customWidth="1"/>
    <col min="21" max="21" width="9.75" bestFit="1" customWidth="1"/>
    <col min="22" max="22" width="16.375" bestFit="1" customWidth="1"/>
  </cols>
  <sheetData>
    <row r="11" spans="2:22" ht="38.25" customHeight="1" x14ac:dyDescent="0.2"/>
    <row r="12" spans="2:22" ht="25.5" customHeight="1" x14ac:dyDescent="0.2">
      <c r="B12" s="23"/>
      <c r="C12" s="78" t="s">
        <v>77</v>
      </c>
      <c r="D12" s="78"/>
      <c r="E12" s="78"/>
      <c r="F12" s="78"/>
      <c r="G12" s="78"/>
      <c r="H12" s="78" t="s">
        <v>140</v>
      </c>
      <c r="I12" s="78"/>
      <c r="J12" s="78"/>
      <c r="K12" s="78"/>
      <c r="L12" s="78"/>
      <c r="M12" s="78"/>
      <c r="N12" s="78"/>
      <c r="O12" s="78"/>
      <c r="P12" s="78"/>
      <c r="Q12" s="78"/>
      <c r="R12" s="78"/>
      <c r="S12" s="78"/>
      <c r="T12" s="78"/>
      <c r="U12" s="78"/>
      <c r="V12" s="78"/>
    </row>
    <row r="13" spans="2:22" ht="25.5" customHeight="1" x14ac:dyDescent="0.2">
      <c r="B13" s="23"/>
      <c r="C13" s="78"/>
      <c r="D13" s="78"/>
      <c r="E13" s="78"/>
      <c r="F13" s="78"/>
      <c r="G13" s="78"/>
      <c r="H13" s="78" t="s">
        <v>142</v>
      </c>
      <c r="I13" s="78"/>
      <c r="J13" s="78"/>
      <c r="K13" s="78"/>
      <c r="L13" s="80"/>
      <c r="M13" s="78" t="s">
        <v>143</v>
      </c>
      <c r="N13" s="78"/>
      <c r="O13" s="78"/>
      <c r="P13" s="78"/>
      <c r="Q13" s="80"/>
      <c r="R13" s="78" t="s">
        <v>144</v>
      </c>
      <c r="S13" s="78"/>
      <c r="T13" s="78"/>
      <c r="U13" s="78"/>
      <c r="V13" s="80"/>
    </row>
    <row r="14" spans="2:22" ht="45" customHeight="1" x14ac:dyDescent="0.2">
      <c r="B14" s="23"/>
      <c r="C14" s="15" t="s">
        <v>135</v>
      </c>
      <c r="D14" s="15" t="s">
        <v>136</v>
      </c>
      <c r="E14" s="15" t="s">
        <v>145</v>
      </c>
      <c r="F14" s="15" t="s">
        <v>146</v>
      </c>
      <c r="G14" s="15" t="s">
        <v>139</v>
      </c>
      <c r="H14" s="15" t="s">
        <v>135</v>
      </c>
      <c r="I14" s="15" t="s">
        <v>136</v>
      </c>
      <c r="J14" s="15" t="s">
        <v>145</v>
      </c>
      <c r="K14" s="15" t="s">
        <v>146</v>
      </c>
      <c r="L14" s="15" t="s">
        <v>139</v>
      </c>
      <c r="M14" s="15" t="s">
        <v>135</v>
      </c>
      <c r="N14" s="15" t="s">
        <v>136</v>
      </c>
      <c r="O14" s="15" t="s">
        <v>145</v>
      </c>
      <c r="P14" s="15" t="s">
        <v>146</v>
      </c>
      <c r="Q14" s="15" t="s">
        <v>139</v>
      </c>
      <c r="R14" s="15" t="s">
        <v>135</v>
      </c>
      <c r="S14" s="15" t="s">
        <v>136</v>
      </c>
      <c r="T14" s="15" t="s">
        <v>145</v>
      </c>
      <c r="U14" s="15" t="s">
        <v>146</v>
      </c>
      <c r="V14" s="15" t="s">
        <v>139</v>
      </c>
    </row>
    <row r="15" spans="2:22" ht="20.100000000000001" customHeight="1" thickBot="1" x14ac:dyDescent="0.25">
      <c r="B15" s="3" t="s">
        <v>22</v>
      </c>
      <c r="C15" s="29">
        <f>IF('Órdenes según Instancia'!AB15=0,"-",('Órdenes según Instancia'!C15/'Órdenes según Instancia'!AB15))</f>
        <v>0.91504605936540429</v>
      </c>
      <c r="D15" s="29">
        <f>IF('Órdenes según Instancia'!AB15=0,"-",('Órdenes según Instancia'!H15/'Órdenes según Instancia'!AB15))</f>
        <v>3.0706243602865915E-3</v>
      </c>
      <c r="E15" s="29">
        <f>IF('Órdenes según Instancia'!AB15=0,"-",('Órdenes según Instancia'!M15/'Órdenes según Instancia'!AB15))</f>
        <v>6.0388945752302969E-2</v>
      </c>
      <c r="F15" s="29">
        <f>IF('Órdenes según Instancia'!AB15=0,"-",('Órdenes según Instancia'!R15/'Órdenes según Instancia'!AB15))</f>
        <v>2.1494370522006142E-2</v>
      </c>
      <c r="G15" s="29">
        <f>IF('Órdenes según Instancia'!AB15=0,"-",('Órdenes según Instancia'!W15/'Órdenes según Instancia'!AB15))</f>
        <v>0</v>
      </c>
      <c r="H15" s="29">
        <f>IF('Órdenes según Instancia'!AC15=0,"-",('Órdenes según Instancia'!D15/'Órdenes según Instancia'!AC15))</f>
        <v>1</v>
      </c>
      <c r="I15" s="29">
        <f>IF('Órdenes según Instancia'!AC15=0,"-",('Órdenes según Instancia'!I15/'Órdenes según Instancia'!AC15))</f>
        <v>0</v>
      </c>
      <c r="J15" s="29">
        <f>IF('Órdenes según Instancia'!AC15=0,"-",('Órdenes según Instancia'!N15/'Órdenes según Instancia'!AC15))</f>
        <v>0</v>
      </c>
      <c r="K15" s="29">
        <f>IF('Órdenes según Instancia'!AC15=0,"-",('Órdenes según Instancia'!S15/'Órdenes según Instancia'!AC15))</f>
        <v>0</v>
      </c>
      <c r="L15" s="29">
        <f>IF('Órdenes según Instancia'!AC15=0,"-",('Órdenes según Instancia'!X15/'Órdenes según Instancia'!AC15))</f>
        <v>0</v>
      </c>
      <c r="M15" s="29">
        <f>IF('Órdenes según Instancia'!AD15=0,"-",('Órdenes según Instancia'!E15/'Órdenes según Instancia'!AD15))</f>
        <v>0.88843813387423931</v>
      </c>
      <c r="N15" s="29">
        <f>IF('Órdenes según Instancia'!AD15=0,"-",('Órdenes según Instancia'!J15/'Órdenes según Instancia'!AD15))</f>
        <v>4.0567951318458417E-3</v>
      </c>
      <c r="O15" s="29">
        <f>IF('Órdenes según Instancia'!AD15=0,"-",('Órdenes según Instancia'!O15/'Órdenes según Instancia'!AD15))</f>
        <v>7.9107505070993914E-2</v>
      </c>
      <c r="P15" s="29">
        <f>IF('Órdenes según Instancia'!AD15=0,"-",('Órdenes según Instancia'!T15/'Órdenes según Instancia'!AD15))</f>
        <v>2.8397565922920892E-2</v>
      </c>
      <c r="Q15" s="29">
        <f>IF('Órdenes según Instancia'!AD15=0,"-",('Órdenes según Instancia'!Y15/'Órdenes según Instancia'!AD15))</f>
        <v>0</v>
      </c>
      <c r="R15" s="29">
        <f>IF('Órdenes según Instancia'!AE15=0,"-",('Órdenes según Instancia'!F15/'Órdenes según Instancia'!AE15))</f>
        <v>0.99782608695652175</v>
      </c>
      <c r="S15" s="29">
        <f>IF('Órdenes según Instancia'!AE15=0,"-",('Órdenes según Instancia'!K15/'Órdenes según Instancia'!AE15))</f>
        <v>0</v>
      </c>
      <c r="T15" s="29">
        <f>IF('Órdenes según Instancia'!AE15=0,"-",('Órdenes según Instancia'!P15/'Órdenes según Instancia'!AE15))</f>
        <v>2.1739130434782609E-3</v>
      </c>
      <c r="U15" s="29">
        <f>IF('Órdenes según Instancia'!AE15=0,"-",('Órdenes según Instancia'!U15/('Órdenes según Instancia'!AE15)))</f>
        <v>0</v>
      </c>
      <c r="V15" s="29">
        <f>IF('Órdenes según Instancia'!AE15=0,"-",('Órdenes según Instancia'!Z15/'Órdenes según Instancia'!AE15))</f>
        <v>0</v>
      </c>
    </row>
    <row r="16" spans="2:22" ht="20.100000000000001" customHeight="1" thickBot="1" x14ac:dyDescent="0.25">
      <c r="B16" s="4" t="s">
        <v>23</v>
      </c>
      <c r="C16" s="29">
        <f>IF('Órdenes según Instancia'!AB16=0,"-",('Órdenes según Instancia'!C16/'Órdenes según Instancia'!AB16))</f>
        <v>0.93103448275862066</v>
      </c>
      <c r="D16" s="29">
        <f>IF('Órdenes según Instancia'!AB16=0,"-",('Órdenes según Instancia'!H16/'Órdenes según Instancia'!AB16))</f>
        <v>4.9261083743842365E-3</v>
      </c>
      <c r="E16" s="29">
        <f>IF('Órdenes según Instancia'!AB16=0,"-",('Órdenes según Instancia'!M16/'Órdenes según Instancia'!AB16))</f>
        <v>5.4187192118226604E-2</v>
      </c>
      <c r="F16" s="29">
        <f>IF('Órdenes según Instancia'!AB16=0,"-",('Órdenes según Instancia'!R16/'Órdenes según Instancia'!AB16))</f>
        <v>9.852216748768473E-3</v>
      </c>
      <c r="G16" s="29">
        <f>IF('Órdenes según Instancia'!AB16=0,"-",('Órdenes según Instancia'!W16/'Órdenes según Instancia'!AB16))</f>
        <v>0</v>
      </c>
      <c r="H16" s="29" t="str">
        <f>IF('Órdenes según Instancia'!AC16=0,"-",('Órdenes según Instancia'!D16/'Órdenes según Instancia'!AC16))</f>
        <v>-</v>
      </c>
      <c r="I16" s="29" t="str">
        <f>IF('Órdenes según Instancia'!AC16=0,"-",('Órdenes según Instancia'!I16/'Órdenes según Instancia'!AC16))</f>
        <v>-</v>
      </c>
      <c r="J16" s="29" t="str">
        <f>IF('Órdenes según Instancia'!AC16=0,"-",('Órdenes según Instancia'!N16/'Órdenes según Instancia'!AC16))</f>
        <v>-</v>
      </c>
      <c r="K16" s="29" t="str">
        <f>IF('Órdenes según Instancia'!AC16=0,"-",('Órdenes según Instancia'!S16/'Órdenes según Instancia'!AC16))</f>
        <v>-</v>
      </c>
      <c r="L16" s="29" t="str">
        <f>IF('Órdenes según Instancia'!AC16=0,"-",('Órdenes según Instancia'!X16/'Órdenes según Instancia'!AC16))</f>
        <v>-</v>
      </c>
      <c r="M16" s="29">
        <f>IF('Órdenes según Instancia'!AD16=0,"-",('Órdenes según Instancia'!E16/'Órdenes según Instancia'!AD16))</f>
        <v>0.92215568862275454</v>
      </c>
      <c r="N16" s="29">
        <f>IF('Órdenes según Instancia'!AD16=0,"-",('Órdenes según Instancia'!J16/'Órdenes según Instancia'!AD16))</f>
        <v>5.9880239520958087E-3</v>
      </c>
      <c r="O16" s="29">
        <f>IF('Órdenes según Instancia'!AD16=0,"-",('Órdenes según Instancia'!O16/'Órdenes según Instancia'!AD16))</f>
        <v>5.9880239520958084E-2</v>
      </c>
      <c r="P16" s="29">
        <f>IF('Órdenes según Instancia'!AD16=0,"-",('Órdenes según Instancia'!T16/'Órdenes según Instancia'!AD16))</f>
        <v>1.1976047904191617E-2</v>
      </c>
      <c r="Q16" s="29">
        <f>IF('Órdenes según Instancia'!AD16=0,"-",('Órdenes según Instancia'!Y16/'Órdenes según Instancia'!AD16))</f>
        <v>0</v>
      </c>
      <c r="R16" s="29">
        <f>IF('Órdenes según Instancia'!AE16=0,"-",('Órdenes según Instancia'!F16/'Órdenes según Instancia'!AE16))</f>
        <v>0.97222222222222221</v>
      </c>
      <c r="S16" s="29">
        <f>IF('Órdenes según Instancia'!AE16=0,"-",('Órdenes según Instancia'!K16/'Órdenes según Instancia'!AE16))</f>
        <v>0</v>
      </c>
      <c r="T16" s="29">
        <f>IF('Órdenes según Instancia'!AE16=0,"-",('Órdenes según Instancia'!P16/'Órdenes según Instancia'!AE16))</f>
        <v>2.7777777777777776E-2</v>
      </c>
      <c r="U16" s="29">
        <f>IF('Órdenes según Instancia'!AE16=0,"-",('Órdenes según Instancia'!U16/('Órdenes según Instancia'!AE16)))</f>
        <v>0</v>
      </c>
      <c r="V16" s="29">
        <f>IF('Órdenes según Instancia'!AE16=0,"-",('Órdenes según Instancia'!Z16/'Órdenes según Instancia'!AE16))</f>
        <v>0</v>
      </c>
    </row>
    <row r="17" spans="2:22" ht="20.100000000000001" customHeight="1" thickBot="1" x14ac:dyDescent="0.25">
      <c r="B17" s="4" t="s">
        <v>24</v>
      </c>
      <c r="C17" s="29">
        <f>IF('Órdenes según Instancia'!AB17=0,"-",('Órdenes según Instancia'!C17/'Órdenes según Instancia'!AB17))</f>
        <v>0.99502487562189057</v>
      </c>
      <c r="D17" s="29">
        <f>IF('Órdenes según Instancia'!AB17=0,"-",('Órdenes según Instancia'!H17/'Órdenes según Instancia'!AB17))</f>
        <v>0</v>
      </c>
      <c r="E17" s="29">
        <f>IF('Órdenes según Instancia'!AB17=0,"-",('Órdenes según Instancia'!M17/'Órdenes según Instancia'!AB17))</f>
        <v>0</v>
      </c>
      <c r="F17" s="29">
        <f>IF('Órdenes según Instancia'!AB17=0,"-",('Órdenes según Instancia'!R17/'Órdenes según Instancia'!AB17))</f>
        <v>4.9751243781094526E-3</v>
      </c>
      <c r="G17" s="29">
        <f>IF('Órdenes según Instancia'!AB17=0,"-",('Órdenes según Instancia'!W17/'Órdenes según Instancia'!AB17))</f>
        <v>0</v>
      </c>
      <c r="H17" s="29" t="str">
        <f>IF('Órdenes según Instancia'!AC17=0,"-",('Órdenes según Instancia'!D17/'Órdenes según Instancia'!AC17))</f>
        <v>-</v>
      </c>
      <c r="I17" s="29" t="str">
        <f>IF('Órdenes según Instancia'!AC17=0,"-",('Órdenes según Instancia'!I17/'Órdenes según Instancia'!AC17))</f>
        <v>-</v>
      </c>
      <c r="J17" s="29" t="str">
        <f>IF('Órdenes según Instancia'!AC17=0,"-",('Órdenes según Instancia'!N17/'Órdenes según Instancia'!AC17))</f>
        <v>-</v>
      </c>
      <c r="K17" s="29" t="str">
        <f>IF('Órdenes según Instancia'!AC17=0,"-",('Órdenes según Instancia'!S17/'Órdenes según Instancia'!AC17))</f>
        <v>-</v>
      </c>
      <c r="L17" s="29" t="str">
        <f>IF('Órdenes según Instancia'!AC17=0,"-",('Órdenes según Instancia'!X17/'Órdenes según Instancia'!AC17))</f>
        <v>-</v>
      </c>
      <c r="M17" s="29">
        <f>IF('Órdenes según Instancia'!AD17=0,"-",('Órdenes según Instancia'!E17/'Órdenes según Instancia'!AD17))</f>
        <v>0.99328859060402686</v>
      </c>
      <c r="N17" s="29">
        <f>IF('Órdenes según Instancia'!AD17=0,"-",('Órdenes según Instancia'!J17/'Órdenes según Instancia'!AD17))</f>
        <v>0</v>
      </c>
      <c r="O17" s="29">
        <f>IF('Órdenes según Instancia'!AD17=0,"-",('Órdenes según Instancia'!O17/'Órdenes según Instancia'!AD17))</f>
        <v>0</v>
      </c>
      <c r="P17" s="29">
        <f>IF('Órdenes según Instancia'!AD17=0,"-",('Órdenes según Instancia'!T17/'Órdenes según Instancia'!AD17))</f>
        <v>6.7114093959731542E-3</v>
      </c>
      <c r="Q17" s="29">
        <f>IF('Órdenes según Instancia'!AD17=0,"-",('Órdenes según Instancia'!Y17/'Órdenes según Instancia'!AD17))</f>
        <v>0</v>
      </c>
      <c r="R17" s="29">
        <f>IF('Órdenes según Instancia'!AE17=0,"-",('Órdenes según Instancia'!F17/'Órdenes según Instancia'!AE17))</f>
        <v>1</v>
      </c>
      <c r="S17" s="29">
        <f>IF('Órdenes según Instancia'!AE17=0,"-",('Órdenes según Instancia'!K17/'Órdenes según Instancia'!AE17))</f>
        <v>0</v>
      </c>
      <c r="T17" s="29">
        <f>IF('Órdenes según Instancia'!AE17=0,"-",('Órdenes según Instancia'!P17/'Órdenes según Instancia'!AE17))</f>
        <v>0</v>
      </c>
      <c r="U17" s="29">
        <f>IF('Órdenes según Instancia'!AE17=0,"-",('Órdenes según Instancia'!U17/('Órdenes según Instancia'!AE17)))</f>
        <v>0</v>
      </c>
      <c r="V17" s="29">
        <f>IF('Órdenes según Instancia'!AE17=0,"-",('Órdenes según Instancia'!Z17/'Órdenes según Instancia'!AE17))</f>
        <v>0</v>
      </c>
    </row>
    <row r="18" spans="2:22" ht="20.100000000000001" customHeight="1" thickBot="1" x14ac:dyDescent="0.25">
      <c r="B18" s="4" t="s">
        <v>25</v>
      </c>
      <c r="C18" s="29">
        <f>IF('Órdenes según Instancia'!AB18=0,"-",('Órdenes según Instancia'!C18/'Órdenes según Instancia'!AB18))</f>
        <v>0.96583850931677018</v>
      </c>
      <c r="D18" s="29">
        <f>IF('Órdenes según Instancia'!AB18=0,"-",('Órdenes según Instancia'!H18/'Órdenes según Instancia'!AB18))</f>
        <v>9.316770186335404E-3</v>
      </c>
      <c r="E18" s="29">
        <f>IF('Órdenes según Instancia'!AB18=0,"-",('Órdenes según Instancia'!M18/'Órdenes según Instancia'!AB18))</f>
        <v>2.1739130434782608E-2</v>
      </c>
      <c r="F18" s="29">
        <f>IF('Órdenes según Instancia'!AB18=0,"-",('Órdenes según Instancia'!R18/'Órdenes según Instancia'!AB18))</f>
        <v>3.105590062111801E-3</v>
      </c>
      <c r="G18" s="29">
        <f>IF('Órdenes según Instancia'!AB18=0,"-",('Órdenes según Instancia'!W18/'Órdenes según Instancia'!AB18))</f>
        <v>0</v>
      </c>
      <c r="H18" s="29" t="str">
        <f>IF('Órdenes según Instancia'!AC18=0,"-",('Órdenes según Instancia'!D18/'Órdenes según Instancia'!AC18))</f>
        <v>-</v>
      </c>
      <c r="I18" s="29" t="str">
        <f>IF('Órdenes según Instancia'!AC18=0,"-",('Órdenes según Instancia'!I18/'Órdenes según Instancia'!AC18))</f>
        <v>-</v>
      </c>
      <c r="J18" s="29" t="str">
        <f>IF('Órdenes según Instancia'!AC18=0,"-",('Órdenes según Instancia'!N18/'Órdenes según Instancia'!AC18))</f>
        <v>-</v>
      </c>
      <c r="K18" s="29" t="str">
        <f>IF('Órdenes según Instancia'!AC18=0,"-",('Órdenes según Instancia'!S18/'Órdenes según Instancia'!AC18))</f>
        <v>-</v>
      </c>
      <c r="L18" s="29" t="str">
        <f>IF('Órdenes según Instancia'!AC18=0,"-",('Órdenes según Instancia'!X18/'Órdenes según Instancia'!AC18))</f>
        <v>-</v>
      </c>
      <c r="M18" s="29">
        <f>IF('Órdenes según Instancia'!AD18=0,"-",('Órdenes según Instancia'!E18/'Órdenes según Instancia'!AD18))</f>
        <v>0.96047430830039526</v>
      </c>
      <c r="N18" s="29">
        <f>IF('Órdenes según Instancia'!AD18=0,"-",('Órdenes según Instancia'!J18/'Órdenes según Instancia'!AD18))</f>
        <v>7.9051383399209481E-3</v>
      </c>
      <c r="O18" s="29">
        <f>IF('Órdenes según Instancia'!AD18=0,"-",('Órdenes según Instancia'!O18/'Órdenes según Instancia'!AD18))</f>
        <v>2.766798418972332E-2</v>
      </c>
      <c r="P18" s="29">
        <f>IF('Órdenes según Instancia'!AD18=0,"-",('Órdenes según Instancia'!T18/'Órdenes según Instancia'!AD18))</f>
        <v>3.952569169960474E-3</v>
      </c>
      <c r="Q18" s="29">
        <f>IF('Órdenes según Instancia'!AD18=0,"-",('Órdenes según Instancia'!Y18/'Órdenes según Instancia'!AD18))</f>
        <v>0</v>
      </c>
      <c r="R18" s="29">
        <f>IF('Órdenes según Instancia'!AE18=0,"-",('Órdenes según Instancia'!F18/'Órdenes según Instancia'!AE18))</f>
        <v>0.98550724637681164</v>
      </c>
      <c r="S18" s="29">
        <f>IF('Órdenes según Instancia'!AE18=0,"-",('Órdenes según Instancia'!K18/'Órdenes según Instancia'!AE18))</f>
        <v>1.4492753623188406E-2</v>
      </c>
      <c r="T18" s="29">
        <f>IF('Órdenes según Instancia'!AE18=0,"-",('Órdenes según Instancia'!P18/'Órdenes según Instancia'!AE18))</f>
        <v>0</v>
      </c>
      <c r="U18" s="29">
        <f>IF('Órdenes según Instancia'!AE18=0,"-",('Órdenes según Instancia'!U18/('Órdenes según Instancia'!AE18)))</f>
        <v>0</v>
      </c>
      <c r="V18" s="29">
        <f>IF('Órdenes según Instancia'!AE18=0,"-",('Órdenes según Instancia'!Z18/'Órdenes según Instancia'!AE18))</f>
        <v>0</v>
      </c>
    </row>
    <row r="19" spans="2:22" ht="20.100000000000001" customHeight="1" thickBot="1" x14ac:dyDescent="0.25">
      <c r="B19" s="4" t="s">
        <v>26</v>
      </c>
      <c r="C19" s="29">
        <f>IF('Órdenes según Instancia'!AB19=0,"-",('Órdenes según Instancia'!C19/'Órdenes según Instancia'!AB19))</f>
        <v>0.76395939086294418</v>
      </c>
      <c r="D19" s="29">
        <f>IF('Órdenes según Instancia'!AB19=0,"-",('Órdenes según Instancia'!H19/'Órdenes según Instancia'!AB19))</f>
        <v>3.0456852791878174E-2</v>
      </c>
      <c r="E19" s="29">
        <f>IF('Órdenes según Instancia'!AB19=0,"-",('Órdenes según Instancia'!M19/'Órdenes según Instancia'!AB19))</f>
        <v>0.13959390862944163</v>
      </c>
      <c r="F19" s="29">
        <f>IF('Órdenes según Instancia'!AB19=0,"-",('Órdenes según Instancia'!R19/'Órdenes según Instancia'!AB19))</f>
        <v>5.3299492385786802E-2</v>
      </c>
      <c r="G19" s="29">
        <f>IF('Órdenes según Instancia'!AB19=0,"-",('Órdenes según Instancia'!W19/'Órdenes según Instancia'!AB19))</f>
        <v>1.2690355329949238E-2</v>
      </c>
      <c r="H19" s="29">
        <f>IF('Órdenes según Instancia'!AC19=0,"-",('Órdenes según Instancia'!D19/'Órdenes según Instancia'!AC19))</f>
        <v>0.8</v>
      </c>
      <c r="I19" s="29">
        <f>IF('Órdenes según Instancia'!AC19=0,"-",('Órdenes según Instancia'!I19/'Órdenes según Instancia'!AC19))</f>
        <v>0</v>
      </c>
      <c r="J19" s="29">
        <f>IF('Órdenes según Instancia'!AC19=0,"-",('Órdenes según Instancia'!N19/'Órdenes según Instancia'!AC19))</f>
        <v>0</v>
      </c>
      <c r="K19" s="29">
        <f>IF('Órdenes según Instancia'!AC19=0,"-",('Órdenes según Instancia'!S19/'Órdenes según Instancia'!AC19))</f>
        <v>0.2</v>
      </c>
      <c r="L19" s="29">
        <f>IF('Órdenes según Instancia'!AC19=0,"-",('Órdenes según Instancia'!X19/'Órdenes según Instancia'!AC19))</f>
        <v>0</v>
      </c>
      <c r="M19" s="29">
        <f>IF('Órdenes según Instancia'!AD19=0,"-",('Órdenes según Instancia'!E19/'Órdenes según Instancia'!AD19))</f>
        <v>0.70198675496688745</v>
      </c>
      <c r="N19" s="29">
        <f>IF('Órdenes según Instancia'!AD19=0,"-",('Órdenes según Instancia'!J19/'Órdenes según Instancia'!AD19))</f>
        <v>3.3112582781456956E-2</v>
      </c>
      <c r="O19" s="29">
        <f>IF('Órdenes según Instancia'!AD19=0,"-",('Órdenes según Instancia'!O19/'Órdenes según Instancia'!AD19))</f>
        <v>0.18211920529801323</v>
      </c>
      <c r="P19" s="29">
        <f>IF('Órdenes según Instancia'!AD19=0,"-",('Órdenes según Instancia'!T19/'Órdenes según Instancia'!AD19))</f>
        <v>6.6225165562913912E-2</v>
      </c>
      <c r="Q19" s="29">
        <f>IF('Órdenes según Instancia'!AD19=0,"-",('Órdenes según Instancia'!Y19/'Órdenes según Instancia'!AD19))</f>
        <v>1.6556291390728478E-2</v>
      </c>
      <c r="R19" s="29">
        <f>IF('Órdenes según Instancia'!AE19=0,"-",('Órdenes según Instancia'!F19/'Órdenes según Instancia'!AE19))</f>
        <v>0.97701149425287359</v>
      </c>
      <c r="S19" s="29">
        <f>IF('Órdenes según Instancia'!AE19=0,"-",('Órdenes según Instancia'!K19/'Órdenes según Instancia'!AE19))</f>
        <v>2.2988505747126436E-2</v>
      </c>
      <c r="T19" s="29">
        <f>IF('Órdenes según Instancia'!AE19=0,"-",('Órdenes según Instancia'!P19/'Órdenes según Instancia'!AE19))</f>
        <v>0</v>
      </c>
      <c r="U19" s="29">
        <f>IF('Órdenes según Instancia'!AE19=0,"-",('Órdenes según Instancia'!U19/('Órdenes según Instancia'!AE19)))</f>
        <v>0</v>
      </c>
      <c r="V19" s="29">
        <f>IF('Órdenes según Instancia'!AE19=0,"-",('Órdenes según Instancia'!Z19/'Órdenes según Instancia'!AE19))</f>
        <v>0</v>
      </c>
    </row>
    <row r="20" spans="2:22" ht="20.100000000000001" customHeight="1" thickBot="1" x14ac:dyDescent="0.25">
      <c r="B20" s="4" t="s">
        <v>27</v>
      </c>
      <c r="C20" s="29">
        <f>IF('Órdenes según Instancia'!AB20=0,"-",('Órdenes según Instancia'!C20/'Órdenes según Instancia'!AB20))</f>
        <v>0.97590361445783136</v>
      </c>
      <c r="D20" s="29">
        <f>IF('Órdenes según Instancia'!AB20=0,"-",('Órdenes según Instancia'!H20/'Órdenes según Instancia'!AB20))</f>
        <v>0</v>
      </c>
      <c r="E20" s="29">
        <f>IF('Órdenes según Instancia'!AB20=0,"-",('Órdenes según Instancia'!M20/'Órdenes según Instancia'!AB20))</f>
        <v>0</v>
      </c>
      <c r="F20" s="29">
        <f>IF('Órdenes según Instancia'!AB20=0,"-",('Órdenes según Instancia'!R20/'Órdenes según Instancia'!AB20))</f>
        <v>2.4096385542168676E-2</v>
      </c>
      <c r="G20" s="29">
        <f>IF('Órdenes según Instancia'!AB20=0,"-",('Órdenes según Instancia'!W20/'Órdenes según Instancia'!AB20))</f>
        <v>0</v>
      </c>
      <c r="H20" s="29" t="str">
        <f>IF('Órdenes según Instancia'!AC20=0,"-",('Órdenes según Instancia'!D20/'Órdenes según Instancia'!AC20))</f>
        <v>-</v>
      </c>
      <c r="I20" s="29" t="str">
        <f>IF('Órdenes según Instancia'!AC20=0,"-",('Órdenes según Instancia'!I20/'Órdenes según Instancia'!AC20))</f>
        <v>-</v>
      </c>
      <c r="J20" s="29" t="str">
        <f>IF('Órdenes según Instancia'!AC20=0,"-",('Órdenes según Instancia'!N20/'Órdenes según Instancia'!AC20))</f>
        <v>-</v>
      </c>
      <c r="K20" s="29" t="str">
        <f>IF('Órdenes según Instancia'!AC20=0,"-",('Órdenes según Instancia'!S20/'Órdenes según Instancia'!AC20))</f>
        <v>-</v>
      </c>
      <c r="L20" s="29" t="str">
        <f>IF('Órdenes según Instancia'!AC20=0,"-",('Órdenes según Instancia'!X20/'Órdenes según Instancia'!AC20))</f>
        <v>-</v>
      </c>
      <c r="M20" s="29">
        <f>IF('Órdenes según Instancia'!AD20=0,"-",('Órdenes según Instancia'!E20/'Órdenes según Instancia'!AD20))</f>
        <v>0.96</v>
      </c>
      <c r="N20" s="29">
        <f>IF('Órdenes según Instancia'!AD20=0,"-",('Órdenes según Instancia'!J20/'Órdenes según Instancia'!AD20))</f>
        <v>0</v>
      </c>
      <c r="O20" s="29">
        <f>IF('Órdenes según Instancia'!AD20=0,"-",('Órdenes según Instancia'!O20/'Órdenes según Instancia'!AD20))</f>
        <v>0</v>
      </c>
      <c r="P20" s="29">
        <f>IF('Órdenes según Instancia'!AD20=0,"-",('Órdenes según Instancia'!T20/'Órdenes según Instancia'!AD20))</f>
        <v>0.04</v>
      </c>
      <c r="Q20" s="29">
        <f>IF('Órdenes según Instancia'!AD20=0,"-",('Órdenes según Instancia'!Y20/'Órdenes según Instancia'!AD20))</f>
        <v>0</v>
      </c>
      <c r="R20" s="29">
        <f>IF('Órdenes según Instancia'!AE20=0,"-",('Órdenes según Instancia'!F20/'Órdenes según Instancia'!AE20))</f>
        <v>1</v>
      </c>
      <c r="S20" s="29">
        <f>IF('Órdenes según Instancia'!AE20=0,"-",('Órdenes según Instancia'!K20/'Órdenes según Instancia'!AE20))</f>
        <v>0</v>
      </c>
      <c r="T20" s="29">
        <f>IF('Órdenes según Instancia'!AE20=0,"-",('Órdenes según Instancia'!P20/'Órdenes según Instancia'!AE20))</f>
        <v>0</v>
      </c>
      <c r="U20" s="29">
        <f>IF('Órdenes según Instancia'!AE20=0,"-",('Órdenes según Instancia'!U20/('Órdenes según Instancia'!AE20)))</f>
        <v>0</v>
      </c>
      <c r="V20" s="29">
        <f>IF('Órdenes según Instancia'!AE20=0,"-",('Órdenes según Instancia'!Z20/'Órdenes según Instancia'!AE20))</f>
        <v>0</v>
      </c>
    </row>
    <row r="21" spans="2:22" ht="20.100000000000001" customHeight="1" thickBot="1" x14ac:dyDescent="0.25">
      <c r="B21" s="4" t="s">
        <v>28</v>
      </c>
      <c r="C21" s="29">
        <f>IF('Órdenes según Instancia'!AB21=0,"-",('Órdenes según Instancia'!C21/'Órdenes según Instancia'!AB21))</f>
        <v>0.93453724604966137</v>
      </c>
      <c r="D21" s="29">
        <f>IF('Órdenes según Instancia'!AB21=0,"-",('Órdenes según Instancia'!H21/'Órdenes según Instancia'!AB21))</f>
        <v>0</v>
      </c>
      <c r="E21" s="29">
        <f>IF('Órdenes según Instancia'!AB21=0,"-",('Órdenes según Instancia'!M21/'Órdenes según Instancia'!AB21))</f>
        <v>5.8690744920993229E-2</v>
      </c>
      <c r="F21" s="29">
        <f>IF('Órdenes según Instancia'!AB21=0,"-",('Órdenes según Instancia'!R21/'Órdenes según Instancia'!AB21))</f>
        <v>6.7720090293453723E-3</v>
      </c>
      <c r="G21" s="29">
        <f>IF('Órdenes según Instancia'!AB21=0,"-",('Órdenes según Instancia'!W21/'Órdenes según Instancia'!AB21))</f>
        <v>0</v>
      </c>
      <c r="H21" s="29" t="str">
        <f>IF('Órdenes según Instancia'!AC21=0,"-",('Órdenes según Instancia'!D21/'Órdenes según Instancia'!AC21))</f>
        <v>-</v>
      </c>
      <c r="I21" s="29" t="str">
        <f>IF('Órdenes según Instancia'!AC21=0,"-",('Órdenes según Instancia'!I21/'Órdenes según Instancia'!AC21))</f>
        <v>-</v>
      </c>
      <c r="J21" s="29" t="str">
        <f>IF('Órdenes según Instancia'!AC21=0,"-",('Órdenes según Instancia'!N21/'Órdenes según Instancia'!AC21))</f>
        <v>-</v>
      </c>
      <c r="K21" s="29" t="str">
        <f>IF('Órdenes según Instancia'!AC21=0,"-",('Órdenes según Instancia'!S21/'Órdenes según Instancia'!AC21))</f>
        <v>-</v>
      </c>
      <c r="L21" s="29" t="str">
        <f>IF('Órdenes según Instancia'!AC21=0,"-",('Órdenes según Instancia'!X21/'Órdenes según Instancia'!AC21))</f>
        <v>-</v>
      </c>
      <c r="M21" s="29">
        <f>IF('Órdenes según Instancia'!AD21=0,"-",('Órdenes según Instancia'!E21/'Órdenes según Instancia'!AD21))</f>
        <v>0.92011834319526631</v>
      </c>
      <c r="N21" s="29">
        <f>IF('Órdenes según Instancia'!AD21=0,"-",('Órdenes según Instancia'!J21/'Órdenes según Instancia'!AD21))</f>
        <v>0</v>
      </c>
      <c r="O21" s="29">
        <f>IF('Órdenes según Instancia'!AD21=0,"-",('Órdenes según Instancia'!O21/'Órdenes según Instancia'!AD21))</f>
        <v>7.1005917159763315E-2</v>
      </c>
      <c r="P21" s="29">
        <f>IF('Órdenes según Instancia'!AD21=0,"-",('Órdenes según Instancia'!T21/'Órdenes según Instancia'!AD21))</f>
        <v>8.8757396449704144E-3</v>
      </c>
      <c r="Q21" s="29">
        <f>IF('Órdenes según Instancia'!AD21=0,"-",('Órdenes según Instancia'!Y21/'Órdenes según Instancia'!AD21))</f>
        <v>0</v>
      </c>
      <c r="R21" s="29">
        <f>IF('Órdenes según Instancia'!AE21=0,"-",('Órdenes según Instancia'!F21/'Órdenes según Instancia'!AE21))</f>
        <v>0.98095238095238091</v>
      </c>
      <c r="S21" s="29">
        <f>IF('Órdenes según Instancia'!AE21=0,"-",('Órdenes según Instancia'!K21/'Órdenes según Instancia'!AE21))</f>
        <v>0</v>
      </c>
      <c r="T21" s="29">
        <f>IF('Órdenes según Instancia'!AE21=0,"-",('Órdenes según Instancia'!P21/'Órdenes según Instancia'!AE21))</f>
        <v>1.9047619047619049E-2</v>
      </c>
      <c r="U21" s="29">
        <f>IF('Órdenes según Instancia'!AE21=0,"-",('Órdenes según Instancia'!U21/('Órdenes según Instancia'!AE21)))</f>
        <v>0</v>
      </c>
      <c r="V21" s="29">
        <f>IF('Órdenes según Instancia'!AE21=0,"-",('Órdenes según Instancia'!Z21/'Órdenes según Instancia'!AE21))</f>
        <v>0</v>
      </c>
    </row>
    <row r="22" spans="2:22" ht="20.100000000000001" customHeight="1" thickBot="1" x14ac:dyDescent="0.25">
      <c r="B22" s="4" t="s">
        <v>29</v>
      </c>
      <c r="C22" s="29">
        <f>IF('Órdenes según Instancia'!AB22=0,"-",('Órdenes según Instancia'!C22/'Órdenes según Instancia'!AB22))</f>
        <v>0.93501048218029348</v>
      </c>
      <c r="D22" s="29">
        <f>IF('Órdenes según Instancia'!AB22=0,"-",('Órdenes según Instancia'!H22/'Órdenes según Instancia'!AB22))</f>
        <v>2.3060796645702306E-2</v>
      </c>
      <c r="E22" s="29">
        <f>IF('Órdenes según Instancia'!AB22=0,"-",('Órdenes según Instancia'!M22/'Órdenes según Instancia'!AB22))</f>
        <v>2.3060796645702306E-2</v>
      </c>
      <c r="F22" s="29">
        <f>IF('Órdenes según Instancia'!AB22=0,"-",('Órdenes según Instancia'!R22/'Órdenes según Instancia'!AB22))</f>
        <v>1.8867924528301886E-2</v>
      </c>
      <c r="G22" s="29">
        <f>IF('Órdenes según Instancia'!AB22=0,"-",('Órdenes según Instancia'!W22/'Órdenes según Instancia'!AB22))</f>
        <v>0</v>
      </c>
      <c r="H22" s="29" t="str">
        <f>IF('Órdenes según Instancia'!AC22=0,"-",('Órdenes según Instancia'!D22/'Órdenes según Instancia'!AC22))</f>
        <v>-</v>
      </c>
      <c r="I22" s="29" t="str">
        <f>IF('Órdenes según Instancia'!AC22=0,"-",('Órdenes según Instancia'!I22/'Órdenes según Instancia'!AC22))</f>
        <v>-</v>
      </c>
      <c r="J22" s="29" t="str">
        <f>IF('Órdenes según Instancia'!AC22=0,"-",('Órdenes según Instancia'!N22/'Órdenes según Instancia'!AC22))</f>
        <v>-</v>
      </c>
      <c r="K22" s="29" t="str">
        <f>IF('Órdenes según Instancia'!AC22=0,"-",('Órdenes según Instancia'!S22/'Órdenes según Instancia'!AC22))</f>
        <v>-</v>
      </c>
      <c r="L22" s="29" t="str">
        <f>IF('Órdenes según Instancia'!AC22=0,"-",('Órdenes según Instancia'!X22/'Órdenes según Instancia'!AC22))</f>
        <v>-</v>
      </c>
      <c r="M22" s="29">
        <f>IF('Órdenes según Instancia'!AD22=0,"-",('Órdenes según Instancia'!E22/'Órdenes según Instancia'!AD22))</f>
        <v>0.93188854489164086</v>
      </c>
      <c r="N22" s="29">
        <f>IF('Órdenes según Instancia'!AD22=0,"-",('Órdenes según Instancia'!J22/'Órdenes según Instancia'!AD22))</f>
        <v>1.238390092879257E-2</v>
      </c>
      <c r="O22" s="29">
        <f>IF('Órdenes según Instancia'!AD22=0,"-",('Órdenes según Instancia'!O22/'Órdenes según Instancia'!AD22))</f>
        <v>2.7863777089783281E-2</v>
      </c>
      <c r="P22" s="29">
        <f>IF('Órdenes según Instancia'!AD22=0,"-",('Órdenes según Instancia'!T22/'Órdenes según Instancia'!AD22))</f>
        <v>2.7863777089783281E-2</v>
      </c>
      <c r="Q22" s="29">
        <f>IF('Órdenes según Instancia'!AD22=0,"-",('Órdenes según Instancia'!Y22/'Órdenes según Instancia'!AD22))</f>
        <v>0</v>
      </c>
      <c r="R22" s="29">
        <f>IF('Órdenes según Instancia'!AE22=0,"-",('Órdenes según Instancia'!F22/'Órdenes según Instancia'!AE22))</f>
        <v>0.94155844155844159</v>
      </c>
      <c r="S22" s="29">
        <f>IF('Órdenes según Instancia'!AE22=0,"-",('Órdenes según Instancia'!K22/'Órdenes según Instancia'!AE22))</f>
        <v>4.5454545454545456E-2</v>
      </c>
      <c r="T22" s="29">
        <f>IF('Órdenes según Instancia'!AE22=0,"-",('Órdenes según Instancia'!P22/'Órdenes según Instancia'!AE22))</f>
        <v>1.2987012987012988E-2</v>
      </c>
      <c r="U22" s="29">
        <f>IF('Órdenes según Instancia'!AE22=0,"-",('Órdenes según Instancia'!U22/('Órdenes según Instancia'!AE22)))</f>
        <v>0</v>
      </c>
      <c r="V22" s="29">
        <f>IF('Órdenes según Instancia'!AE22=0,"-",('Órdenes según Instancia'!Z22/'Órdenes según Instancia'!AE22))</f>
        <v>0</v>
      </c>
    </row>
    <row r="23" spans="2:22" ht="20.100000000000001" customHeight="1" thickBot="1" x14ac:dyDescent="0.25">
      <c r="B23" s="4" t="s">
        <v>30</v>
      </c>
      <c r="C23" s="29">
        <f>IF('Órdenes según Instancia'!AB23=0,"-",('Órdenes según Instancia'!C23/'Órdenes según Instancia'!AB23))</f>
        <v>0.98482549317147194</v>
      </c>
      <c r="D23" s="29">
        <f>IF('Órdenes según Instancia'!AB23=0,"-",('Órdenes según Instancia'!H23/'Órdenes según Instancia'!AB23))</f>
        <v>2.276176024279211E-3</v>
      </c>
      <c r="E23" s="29">
        <f>IF('Órdenes según Instancia'!AB23=0,"-",('Órdenes según Instancia'!M23/'Órdenes según Instancia'!AB23))</f>
        <v>1.2898330804248861E-2</v>
      </c>
      <c r="F23" s="29">
        <f>IF('Órdenes según Instancia'!AB23=0,"-",('Órdenes según Instancia'!R23/'Órdenes según Instancia'!AB23))</f>
        <v>0</v>
      </c>
      <c r="G23" s="29">
        <f>IF('Órdenes según Instancia'!AB23=0,"-",('Órdenes según Instancia'!W23/'Órdenes según Instancia'!AB23))</f>
        <v>0</v>
      </c>
      <c r="H23" s="29">
        <f>IF('Órdenes según Instancia'!AC23=0,"-",('Órdenes según Instancia'!D23/'Órdenes según Instancia'!AC23))</f>
        <v>1</v>
      </c>
      <c r="I23" s="29">
        <f>IF('Órdenes según Instancia'!AC23=0,"-",('Órdenes según Instancia'!I23/'Órdenes según Instancia'!AC23))</f>
        <v>0</v>
      </c>
      <c r="J23" s="29">
        <f>IF('Órdenes según Instancia'!AC23=0,"-",('Órdenes según Instancia'!N23/'Órdenes según Instancia'!AC23))</f>
        <v>0</v>
      </c>
      <c r="K23" s="29">
        <f>IF('Órdenes según Instancia'!AC23=0,"-",('Órdenes según Instancia'!S23/'Órdenes según Instancia'!AC23))</f>
        <v>0</v>
      </c>
      <c r="L23" s="29">
        <f>IF('Órdenes según Instancia'!AC23=0,"-",('Órdenes según Instancia'!X23/'Órdenes según Instancia'!AC23))</f>
        <v>0</v>
      </c>
      <c r="M23" s="29">
        <f>IF('Órdenes según Instancia'!AD23=0,"-",('Órdenes según Instancia'!E23/'Órdenes según Instancia'!AD23))</f>
        <v>0.97549770290964777</v>
      </c>
      <c r="N23" s="29">
        <f>IF('Órdenes según Instancia'!AD23=0,"-",('Órdenes según Instancia'!J23/'Órdenes según Instancia'!AD23))</f>
        <v>0</v>
      </c>
      <c r="O23" s="29">
        <f>IF('Órdenes según Instancia'!AD23=0,"-",('Órdenes según Instancia'!O23/'Órdenes según Instancia'!AD23))</f>
        <v>2.4502297090352222E-2</v>
      </c>
      <c r="P23" s="29">
        <f>IF('Órdenes según Instancia'!AD23=0,"-",('Órdenes según Instancia'!T23/'Órdenes según Instancia'!AD23))</f>
        <v>0</v>
      </c>
      <c r="Q23" s="29">
        <f>IF('Órdenes según Instancia'!AD23=0,"-",('Órdenes según Instancia'!Y23/'Órdenes según Instancia'!AD23))</f>
        <v>0</v>
      </c>
      <c r="R23" s="29">
        <f>IF('Órdenes según Instancia'!AE23=0,"-",('Órdenes según Instancia'!F23/'Órdenes según Instancia'!AE23))</f>
        <v>0.99380804953560375</v>
      </c>
      <c r="S23" s="29">
        <f>IF('Órdenes según Instancia'!AE23=0,"-",('Órdenes según Instancia'!K23/'Órdenes según Instancia'!AE23))</f>
        <v>4.6439628482972135E-3</v>
      </c>
      <c r="T23" s="29">
        <f>IF('Órdenes según Instancia'!AE23=0,"-",('Órdenes según Instancia'!P23/'Órdenes según Instancia'!AE23))</f>
        <v>1.5479876160990713E-3</v>
      </c>
      <c r="U23" s="29">
        <f>IF('Órdenes según Instancia'!AE23=0,"-",('Órdenes según Instancia'!U23/('Órdenes según Instancia'!AE23)))</f>
        <v>0</v>
      </c>
      <c r="V23" s="29">
        <f>IF('Órdenes según Instancia'!AE23=0,"-",('Órdenes según Instancia'!Z23/'Órdenes según Instancia'!AE23))</f>
        <v>0</v>
      </c>
    </row>
    <row r="24" spans="2:22" ht="20.100000000000001" customHeight="1" thickBot="1" x14ac:dyDescent="0.25">
      <c r="B24" s="4" t="s">
        <v>31</v>
      </c>
      <c r="C24" s="29">
        <f>IF('Órdenes según Instancia'!AB24=0,"-",('Órdenes según Instancia'!C24/'Órdenes según Instancia'!AB24))</f>
        <v>0.975103734439834</v>
      </c>
      <c r="D24" s="29">
        <f>IF('Órdenes según Instancia'!AB24=0,"-",('Órdenes según Instancia'!H24/'Órdenes según Instancia'!AB24))</f>
        <v>4.1493775933609959E-3</v>
      </c>
      <c r="E24" s="29">
        <f>IF('Órdenes según Instancia'!AB24=0,"-",('Órdenes según Instancia'!M24/'Órdenes según Instancia'!AB24))</f>
        <v>1.4937759336099586E-2</v>
      </c>
      <c r="F24" s="29">
        <f>IF('Órdenes según Instancia'!AB24=0,"-",('Órdenes según Instancia'!R24/'Órdenes según Instancia'!AB24))</f>
        <v>0</v>
      </c>
      <c r="G24" s="29">
        <f>IF('Órdenes según Instancia'!AB24=0,"-",('Órdenes según Instancia'!W24/'Órdenes según Instancia'!AB24))</f>
        <v>5.8091286307053944E-3</v>
      </c>
      <c r="H24" s="29">
        <f>IF('Órdenes según Instancia'!AC24=0,"-",('Órdenes según Instancia'!D24/'Órdenes según Instancia'!AC24))</f>
        <v>1</v>
      </c>
      <c r="I24" s="29">
        <f>IF('Órdenes según Instancia'!AC24=0,"-",('Órdenes según Instancia'!I24/'Órdenes según Instancia'!AC24))</f>
        <v>0</v>
      </c>
      <c r="J24" s="29">
        <f>IF('Órdenes según Instancia'!AC24=0,"-",('Órdenes según Instancia'!N24/'Órdenes según Instancia'!AC24))</f>
        <v>0</v>
      </c>
      <c r="K24" s="29">
        <f>IF('Órdenes según Instancia'!AC24=0,"-",('Órdenes según Instancia'!S24/'Órdenes según Instancia'!AC24))</f>
        <v>0</v>
      </c>
      <c r="L24" s="29">
        <f>IF('Órdenes según Instancia'!AC24=0,"-",('Órdenes según Instancia'!X24/'Órdenes según Instancia'!AC24))</f>
        <v>0</v>
      </c>
      <c r="M24" s="29">
        <f>IF('Órdenes según Instancia'!AD24=0,"-",('Órdenes según Instancia'!E24/'Órdenes según Instancia'!AD24))</f>
        <v>0.96976016684045885</v>
      </c>
      <c r="N24" s="29">
        <f>IF('Órdenes según Instancia'!AD24=0,"-",('Órdenes según Instancia'!J24/'Órdenes según Instancia'!AD24))</f>
        <v>4.1710114702815434E-3</v>
      </c>
      <c r="O24" s="29">
        <f>IF('Órdenes según Instancia'!AD24=0,"-",('Órdenes según Instancia'!O24/'Órdenes según Instancia'!AD24))</f>
        <v>1.8769551616266946E-2</v>
      </c>
      <c r="P24" s="29">
        <f>IF('Órdenes según Instancia'!AD24=0,"-",('Órdenes según Instancia'!T24/'Órdenes según Instancia'!AD24))</f>
        <v>0</v>
      </c>
      <c r="Q24" s="29">
        <f>IF('Órdenes según Instancia'!AD24=0,"-",('Órdenes según Instancia'!Y24/'Órdenes según Instancia'!AD24))</f>
        <v>7.2992700729927005E-3</v>
      </c>
      <c r="R24" s="29">
        <f>IF('Órdenes según Instancia'!AE24=0,"-",('Órdenes según Instancia'!F24/'Órdenes según Instancia'!AE24))</f>
        <v>0.99579831932773111</v>
      </c>
      <c r="S24" s="29">
        <f>IF('Órdenes según Instancia'!AE24=0,"-",('Órdenes según Instancia'!K24/'Órdenes según Instancia'!AE24))</f>
        <v>4.2016806722689074E-3</v>
      </c>
      <c r="T24" s="29">
        <f>IF('Órdenes según Instancia'!AE24=0,"-",('Órdenes según Instancia'!P24/'Órdenes según Instancia'!AE24))</f>
        <v>0</v>
      </c>
      <c r="U24" s="29">
        <f>IF('Órdenes según Instancia'!AE24=0,"-",('Órdenes según Instancia'!U24/('Órdenes según Instancia'!AE24)))</f>
        <v>0</v>
      </c>
      <c r="V24" s="29">
        <f>IF('Órdenes según Instancia'!AE24=0,"-",('Órdenes según Instancia'!Z24/'Órdenes según Instancia'!AE24))</f>
        <v>0</v>
      </c>
    </row>
    <row r="25" spans="2:22" ht="20.100000000000001" customHeight="1" thickBot="1" x14ac:dyDescent="0.25">
      <c r="B25" s="4" t="s">
        <v>32</v>
      </c>
      <c r="C25" s="29">
        <f>IF('Órdenes según Instancia'!AB25=0,"-",('Órdenes según Instancia'!C25/'Órdenes según Instancia'!AB25))</f>
        <v>0.97282608695652173</v>
      </c>
      <c r="D25" s="29">
        <f>IF('Órdenes según Instancia'!AB25=0,"-",('Órdenes según Instancia'!H25/'Órdenes según Instancia'!AB25))</f>
        <v>5.434782608695652E-3</v>
      </c>
      <c r="E25" s="29">
        <f>IF('Órdenes según Instancia'!AB25=0,"-",('Órdenes según Instancia'!M25/'Órdenes según Instancia'!AB25))</f>
        <v>2.1739130434782608E-2</v>
      </c>
      <c r="F25" s="29">
        <f>IF('Órdenes según Instancia'!AB25=0,"-",('Órdenes según Instancia'!R25/'Órdenes según Instancia'!AB25))</f>
        <v>0</v>
      </c>
      <c r="G25" s="29">
        <f>IF('Órdenes según Instancia'!AB25=0,"-",('Órdenes según Instancia'!W25/'Órdenes según Instancia'!AB25))</f>
        <v>0</v>
      </c>
      <c r="H25" s="29" t="str">
        <f>IF('Órdenes según Instancia'!AC25=0,"-",('Órdenes según Instancia'!D25/'Órdenes según Instancia'!AC25))</f>
        <v>-</v>
      </c>
      <c r="I25" s="29" t="str">
        <f>IF('Órdenes según Instancia'!AC25=0,"-",('Órdenes según Instancia'!I25/'Órdenes según Instancia'!AC25))</f>
        <v>-</v>
      </c>
      <c r="J25" s="29" t="str">
        <f>IF('Órdenes según Instancia'!AC25=0,"-",('Órdenes según Instancia'!N25/'Órdenes según Instancia'!AC25))</f>
        <v>-</v>
      </c>
      <c r="K25" s="29" t="str">
        <f>IF('Órdenes según Instancia'!AC25=0,"-",('Órdenes según Instancia'!S25/'Órdenes según Instancia'!AC25))</f>
        <v>-</v>
      </c>
      <c r="L25" s="29" t="str">
        <f>IF('Órdenes según Instancia'!AC25=0,"-",('Órdenes según Instancia'!X25/'Órdenes según Instancia'!AC25))</f>
        <v>-</v>
      </c>
      <c r="M25" s="29">
        <f>IF('Órdenes según Instancia'!AD25=0,"-",('Órdenes según Instancia'!E25/'Órdenes según Instancia'!AD25))</f>
        <v>0.96296296296296291</v>
      </c>
      <c r="N25" s="29">
        <f>IF('Órdenes según Instancia'!AD25=0,"-",('Órdenes según Instancia'!J25/'Órdenes según Instancia'!AD25))</f>
        <v>7.4074074074074077E-3</v>
      </c>
      <c r="O25" s="29">
        <f>IF('Órdenes según Instancia'!AD25=0,"-",('Órdenes según Instancia'!O25/'Órdenes según Instancia'!AD25))</f>
        <v>2.9629629629629631E-2</v>
      </c>
      <c r="P25" s="29">
        <f>IF('Órdenes según Instancia'!AD25=0,"-",('Órdenes según Instancia'!T25/'Órdenes según Instancia'!AD25))</f>
        <v>0</v>
      </c>
      <c r="Q25" s="29">
        <f>IF('Órdenes según Instancia'!AD25=0,"-",('Órdenes según Instancia'!Y25/'Órdenes según Instancia'!AD25))</f>
        <v>0</v>
      </c>
      <c r="R25" s="29">
        <f>IF('Órdenes según Instancia'!AE25=0,"-",('Órdenes según Instancia'!F25/'Órdenes según Instancia'!AE25))</f>
        <v>1</v>
      </c>
      <c r="S25" s="29">
        <f>IF('Órdenes según Instancia'!AE25=0,"-",('Órdenes según Instancia'!K25/'Órdenes según Instancia'!AE25))</f>
        <v>0</v>
      </c>
      <c r="T25" s="29">
        <f>IF('Órdenes según Instancia'!AE25=0,"-",('Órdenes según Instancia'!P25/'Órdenes según Instancia'!AE25))</f>
        <v>0</v>
      </c>
      <c r="U25" s="29">
        <f>IF('Órdenes según Instancia'!AE25=0,"-",('Órdenes según Instancia'!U25/('Órdenes según Instancia'!AE25)))</f>
        <v>0</v>
      </c>
      <c r="V25" s="29">
        <f>IF('Órdenes según Instancia'!AE25=0,"-",('Órdenes según Instancia'!Z25/'Órdenes según Instancia'!AE25))</f>
        <v>0</v>
      </c>
    </row>
    <row r="26" spans="2:22" ht="20.100000000000001" customHeight="1" thickBot="1" x14ac:dyDescent="0.25">
      <c r="B26" s="4" t="s">
        <v>33</v>
      </c>
      <c r="C26" s="29">
        <f>IF('Órdenes según Instancia'!AB26=0,"-",('Órdenes según Instancia'!C26/'Órdenes según Instancia'!AB26))</f>
        <v>0.97592997811816196</v>
      </c>
      <c r="D26" s="29">
        <f>IF('Órdenes según Instancia'!AB26=0,"-",('Órdenes según Instancia'!H26/'Órdenes según Instancia'!AB26))</f>
        <v>4.3763676148796497E-3</v>
      </c>
      <c r="E26" s="29">
        <f>IF('Órdenes según Instancia'!AB26=0,"-",('Órdenes según Instancia'!M26/'Órdenes según Instancia'!AB26))</f>
        <v>1.9693654266958426E-2</v>
      </c>
      <c r="F26" s="29">
        <f>IF('Órdenes según Instancia'!AB26=0,"-",('Órdenes según Instancia'!R26/'Órdenes según Instancia'!AB26))</f>
        <v>0</v>
      </c>
      <c r="G26" s="29">
        <f>IF('Órdenes según Instancia'!AB26=0,"-",('Órdenes según Instancia'!W26/'Órdenes según Instancia'!AB26))</f>
        <v>0</v>
      </c>
      <c r="H26" s="29" t="str">
        <f>IF('Órdenes según Instancia'!AC26=0,"-",('Órdenes según Instancia'!D26/'Órdenes según Instancia'!AC26))</f>
        <v>-</v>
      </c>
      <c r="I26" s="29" t="str">
        <f>IF('Órdenes según Instancia'!AC26=0,"-",('Órdenes según Instancia'!I26/'Órdenes según Instancia'!AC26))</f>
        <v>-</v>
      </c>
      <c r="J26" s="29" t="str">
        <f>IF('Órdenes según Instancia'!AC26=0,"-",('Órdenes según Instancia'!N26/'Órdenes según Instancia'!AC26))</f>
        <v>-</v>
      </c>
      <c r="K26" s="29" t="str">
        <f>IF('Órdenes según Instancia'!AC26=0,"-",('Órdenes según Instancia'!S26/'Órdenes según Instancia'!AC26))</f>
        <v>-</v>
      </c>
      <c r="L26" s="29" t="str">
        <f>IF('Órdenes según Instancia'!AC26=0,"-",('Órdenes según Instancia'!X26/'Órdenes según Instancia'!AC26))</f>
        <v>-</v>
      </c>
      <c r="M26" s="29">
        <f>IF('Órdenes según Instancia'!AD26=0,"-",('Órdenes según Instancia'!E26/'Órdenes según Instancia'!AD26))</f>
        <v>0.96969696969696972</v>
      </c>
      <c r="N26" s="29">
        <f>IF('Órdenes según Instancia'!AD26=0,"-",('Órdenes según Instancia'!J26/'Órdenes según Instancia'!AD26))</f>
        <v>3.3670033670033669E-3</v>
      </c>
      <c r="O26" s="29">
        <f>IF('Órdenes según Instancia'!AD26=0,"-",('Órdenes según Instancia'!O26/'Órdenes según Instancia'!AD26))</f>
        <v>2.6936026936026935E-2</v>
      </c>
      <c r="P26" s="29">
        <f>IF('Órdenes según Instancia'!AD26=0,"-",('Órdenes según Instancia'!T26/'Órdenes según Instancia'!AD26))</f>
        <v>0</v>
      </c>
      <c r="Q26" s="29">
        <f>IF('Órdenes según Instancia'!AD26=0,"-",('Órdenes según Instancia'!Y26/'Órdenes según Instancia'!AD26))</f>
        <v>0</v>
      </c>
      <c r="R26" s="29">
        <f>IF('Órdenes según Instancia'!AE26=0,"-",('Órdenes según Instancia'!F26/'Órdenes según Instancia'!AE26))</f>
        <v>0.98750000000000004</v>
      </c>
      <c r="S26" s="29">
        <f>IF('Órdenes según Instancia'!AE26=0,"-",('Órdenes según Instancia'!K26/'Órdenes según Instancia'!AE26))</f>
        <v>6.2500000000000003E-3</v>
      </c>
      <c r="T26" s="29">
        <f>IF('Órdenes según Instancia'!AE26=0,"-",('Órdenes según Instancia'!P26/'Órdenes según Instancia'!AE26))</f>
        <v>6.2500000000000003E-3</v>
      </c>
      <c r="U26" s="29">
        <f>IF('Órdenes según Instancia'!AE26=0,"-",('Órdenes según Instancia'!U26/('Órdenes según Instancia'!AE26)))</f>
        <v>0</v>
      </c>
      <c r="V26" s="29">
        <f>IF('Órdenes según Instancia'!AE26=0,"-",('Órdenes según Instancia'!Z26/'Órdenes según Instancia'!AE26))</f>
        <v>0</v>
      </c>
    </row>
    <row r="27" spans="2:22" ht="20.100000000000001" customHeight="1" thickBot="1" x14ac:dyDescent="0.25">
      <c r="B27" s="4" t="s">
        <v>34</v>
      </c>
      <c r="C27" s="29">
        <f>IF('Órdenes según Instancia'!AB27=0,"-",('Órdenes según Instancia'!C27/'Órdenes según Instancia'!AB27))</f>
        <v>0.97046413502109707</v>
      </c>
      <c r="D27" s="29">
        <f>IF('Órdenes según Instancia'!AB27=0,"-",('Órdenes según Instancia'!H27/'Órdenes según Instancia'!AB27))</f>
        <v>3.5161744022503515E-3</v>
      </c>
      <c r="E27" s="29">
        <f>IF('Órdenes según Instancia'!AB27=0,"-",('Órdenes según Instancia'!M27/'Órdenes según Instancia'!AB27))</f>
        <v>2.461322081575246E-2</v>
      </c>
      <c r="F27" s="29">
        <f>IF('Órdenes según Instancia'!AB27=0,"-",('Órdenes según Instancia'!R27/'Órdenes según Instancia'!AB27))</f>
        <v>7.0323488045007034E-4</v>
      </c>
      <c r="G27" s="29">
        <f>IF('Órdenes según Instancia'!AB27=0,"-",('Órdenes según Instancia'!W27/'Órdenes según Instancia'!AB27))</f>
        <v>7.0323488045007034E-4</v>
      </c>
      <c r="H27" s="29" t="str">
        <f>IF('Órdenes según Instancia'!AC27=0,"-",('Órdenes según Instancia'!D27/'Órdenes según Instancia'!AC27))</f>
        <v>-</v>
      </c>
      <c r="I27" s="29" t="str">
        <f>IF('Órdenes según Instancia'!AC27=0,"-",('Órdenes según Instancia'!I27/'Órdenes según Instancia'!AC27))</f>
        <v>-</v>
      </c>
      <c r="J27" s="29" t="str">
        <f>IF('Órdenes según Instancia'!AC27=0,"-",('Órdenes según Instancia'!N27/'Órdenes según Instancia'!AC27))</f>
        <v>-</v>
      </c>
      <c r="K27" s="29" t="str">
        <f>IF('Órdenes según Instancia'!AC27=0,"-",('Órdenes según Instancia'!S27/'Órdenes según Instancia'!AC27))</f>
        <v>-</v>
      </c>
      <c r="L27" s="29" t="str">
        <f>IF('Órdenes según Instancia'!AC27=0,"-",('Órdenes según Instancia'!X27/'Órdenes según Instancia'!AC27))</f>
        <v>-</v>
      </c>
      <c r="M27" s="29">
        <f>IF('Órdenes según Instancia'!AD27=0,"-",('Órdenes según Instancia'!E27/'Órdenes según Instancia'!AD27))</f>
        <v>0.94781144781144777</v>
      </c>
      <c r="N27" s="29">
        <f>IF('Órdenes según Instancia'!AD27=0,"-",('Órdenes según Instancia'!J27/'Órdenes según Instancia'!AD27))</f>
        <v>0</v>
      </c>
      <c r="O27" s="29">
        <f>IF('Órdenes según Instancia'!AD27=0,"-",('Órdenes según Instancia'!O27/'Órdenes según Instancia'!AD27))</f>
        <v>5.0505050505050504E-2</v>
      </c>
      <c r="P27" s="29">
        <f>IF('Órdenes según Instancia'!AD27=0,"-",('Órdenes según Instancia'!T27/'Órdenes según Instancia'!AD27))</f>
        <v>1.6835016835016834E-3</v>
      </c>
      <c r="Q27" s="29">
        <f>IF('Órdenes según Instancia'!AD27=0,"-",('Órdenes según Instancia'!Y27/'Órdenes según Instancia'!AD27))</f>
        <v>0</v>
      </c>
      <c r="R27" s="29">
        <f>IF('Órdenes según Instancia'!AE27=0,"-",('Órdenes según Instancia'!F27/'Órdenes según Instancia'!AE27))</f>
        <v>0.98671497584541068</v>
      </c>
      <c r="S27" s="29">
        <f>IF('Órdenes según Instancia'!AE27=0,"-",('Órdenes según Instancia'!K27/'Órdenes según Instancia'!AE27))</f>
        <v>6.038647342995169E-3</v>
      </c>
      <c r="T27" s="29">
        <f>IF('Órdenes según Instancia'!AE27=0,"-",('Órdenes según Instancia'!P27/'Órdenes según Instancia'!AE27))</f>
        <v>6.038647342995169E-3</v>
      </c>
      <c r="U27" s="29">
        <f>IF('Órdenes según Instancia'!AE27=0,"-",('Órdenes según Instancia'!U27/('Órdenes según Instancia'!AE27)))</f>
        <v>0</v>
      </c>
      <c r="V27" s="29">
        <f>IF('Órdenes según Instancia'!AE27=0,"-",('Órdenes según Instancia'!Z27/'Órdenes según Instancia'!AE27))</f>
        <v>1.2077294685990338E-3</v>
      </c>
    </row>
    <row r="28" spans="2:22" ht="20.100000000000001" customHeight="1" thickBot="1" x14ac:dyDescent="0.25">
      <c r="B28" s="4" t="s">
        <v>35</v>
      </c>
      <c r="C28" s="29">
        <f>IF('Órdenes según Instancia'!AB28=0,"-",('Órdenes según Instancia'!C28/'Órdenes según Instancia'!AB28))</f>
        <v>0.92082111436950143</v>
      </c>
      <c r="D28" s="29">
        <f>IF('Órdenes según Instancia'!AB28=0,"-",('Órdenes según Instancia'!H28/'Órdenes según Instancia'!AB28))</f>
        <v>8.7976539589442824E-3</v>
      </c>
      <c r="E28" s="29">
        <f>IF('Órdenes según Instancia'!AB28=0,"-",('Órdenes según Instancia'!M28/'Órdenes según Instancia'!AB28))</f>
        <v>4.9853372434017593E-2</v>
      </c>
      <c r="F28" s="29">
        <f>IF('Órdenes según Instancia'!AB28=0,"-",('Órdenes según Instancia'!R28/'Órdenes según Instancia'!AB28))</f>
        <v>0</v>
      </c>
      <c r="G28" s="29">
        <f>IF('Órdenes según Instancia'!AB28=0,"-",('Órdenes según Instancia'!W28/'Órdenes según Instancia'!AB28))</f>
        <v>2.0527859237536656E-2</v>
      </c>
      <c r="H28" s="29" t="str">
        <f>IF('Órdenes según Instancia'!AC28=0,"-",('Órdenes según Instancia'!D28/'Órdenes según Instancia'!AC28))</f>
        <v>-</v>
      </c>
      <c r="I28" s="29" t="str">
        <f>IF('Órdenes según Instancia'!AC28=0,"-",('Órdenes según Instancia'!I28/'Órdenes según Instancia'!AC28))</f>
        <v>-</v>
      </c>
      <c r="J28" s="29" t="str">
        <f>IF('Órdenes según Instancia'!AC28=0,"-",('Órdenes según Instancia'!N28/'Órdenes según Instancia'!AC28))</f>
        <v>-</v>
      </c>
      <c r="K28" s="29" t="str">
        <f>IF('Órdenes según Instancia'!AC28=0,"-",('Órdenes según Instancia'!S28/'Órdenes según Instancia'!AC28))</f>
        <v>-</v>
      </c>
      <c r="L28" s="29" t="str">
        <f>IF('Órdenes según Instancia'!AC28=0,"-",('Órdenes según Instancia'!X28/'Órdenes según Instancia'!AC28))</f>
        <v>-</v>
      </c>
      <c r="M28" s="29">
        <f>IF('Órdenes según Instancia'!AD28=0,"-",('Órdenes según Instancia'!E28/'Órdenes según Instancia'!AD28))</f>
        <v>0.90298507462686572</v>
      </c>
      <c r="N28" s="29">
        <f>IF('Órdenes según Instancia'!AD28=0,"-",('Órdenes según Instancia'!J28/'Órdenes según Instancia'!AD28))</f>
        <v>7.462686567164179E-3</v>
      </c>
      <c r="O28" s="29">
        <f>IF('Órdenes según Instancia'!AD28=0,"-",('Órdenes según Instancia'!O28/'Órdenes según Instancia'!AD28))</f>
        <v>6.3432835820895525E-2</v>
      </c>
      <c r="P28" s="29">
        <f>IF('Órdenes según Instancia'!AD28=0,"-",('Órdenes según Instancia'!T28/'Órdenes según Instancia'!AD28))</f>
        <v>0</v>
      </c>
      <c r="Q28" s="29">
        <f>IF('Órdenes según Instancia'!AD28=0,"-",('Órdenes según Instancia'!Y28/'Órdenes según Instancia'!AD28))</f>
        <v>2.6119402985074626E-2</v>
      </c>
      <c r="R28" s="29">
        <f>IF('Órdenes según Instancia'!AE28=0,"-",('Órdenes según Instancia'!F28/'Órdenes según Instancia'!AE28))</f>
        <v>0.98630136986301364</v>
      </c>
      <c r="S28" s="29">
        <f>IF('Órdenes según Instancia'!AE28=0,"-",('Órdenes según Instancia'!K28/'Órdenes según Instancia'!AE28))</f>
        <v>1.3698630136986301E-2</v>
      </c>
      <c r="T28" s="29">
        <f>IF('Órdenes según Instancia'!AE28=0,"-",('Órdenes según Instancia'!P28/'Órdenes según Instancia'!AE28))</f>
        <v>0</v>
      </c>
      <c r="U28" s="29">
        <f>IF('Órdenes según Instancia'!AE28=0,"-",('Órdenes según Instancia'!U28/('Órdenes según Instancia'!AE28)))</f>
        <v>0</v>
      </c>
      <c r="V28" s="29">
        <f>IF('Órdenes según Instancia'!AE28=0,"-",('Órdenes según Instancia'!Z28/'Órdenes según Instancia'!AE28))</f>
        <v>0</v>
      </c>
    </row>
    <row r="29" spans="2:22" ht="20.100000000000001" customHeight="1" thickBot="1" x14ac:dyDescent="0.25">
      <c r="B29" s="4" t="s">
        <v>36</v>
      </c>
      <c r="C29" s="29">
        <f>IF('Órdenes según Instancia'!AB29=0,"-",('Órdenes según Instancia'!C29/'Órdenes según Instancia'!AB29))</f>
        <v>0.989247311827957</v>
      </c>
      <c r="D29" s="29">
        <f>IF('Órdenes según Instancia'!AB29=0,"-",('Órdenes según Instancia'!H29/'Órdenes según Instancia'!AB29))</f>
        <v>0</v>
      </c>
      <c r="E29" s="29">
        <f>IF('Órdenes según Instancia'!AB29=0,"-",('Órdenes según Instancia'!M29/'Órdenes según Instancia'!AB29))</f>
        <v>1.0752688172043012E-2</v>
      </c>
      <c r="F29" s="29">
        <f>IF('Órdenes según Instancia'!AB29=0,"-",('Órdenes según Instancia'!R29/'Órdenes según Instancia'!AB29))</f>
        <v>0</v>
      </c>
      <c r="G29" s="29">
        <f>IF('Órdenes según Instancia'!AB29=0,"-",('Órdenes según Instancia'!W29/'Órdenes según Instancia'!AB29))</f>
        <v>0</v>
      </c>
      <c r="H29" s="29" t="str">
        <f>IF('Órdenes según Instancia'!AC29=0,"-",('Órdenes según Instancia'!D29/'Órdenes según Instancia'!AC29))</f>
        <v>-</v>
      </c>
      <c r="I29" s="29" t="str">
        <f>IF('Órdenes según Instancia'!AC29=0,"-",('Órdenes según Instancia'!I29/'Órdenes según Instancia'!AC29))</f>
        <v>-</v>
      </c>
      <c r="J29" s="29" t="str">
        <f>IF('Órdenes según Instancia'!AC29=0,"-",('Órdenes según Instancia'!N29/'Órdenes según Instancia'!AC29))</f>
        <v>-</v>
      </c>
      <c r="K29" s="29" t="str">
        <f>IF('Órdenes según Instancia'!AC29=0,"-",('Órdenes según Instancia'!S29/'Órdenes según Instancia'!AC29))</f>
        <v>-</v>
      </c>
      <c r="L29" s="29" t="str">
        <f>IF('Órdenes según Instancia'!AC29=0,"-",('Órdenes según Instancia'!X29/'Órdenes según Instancia'!AC29))</f>
        <v>-</v>
      </c>
      <c r="M29" s="29">
        <f>IF('Órdenes según Instancia'!AD29=0,"-",('Órdenes según Instancia'!E29/'Órdenes según Instancia'!AD29))</f>
        <v>0.98461538461538467</v>
      </c>
      <c r="N29" s="29">
        <f>IF('Órdenes según Instancia'!AD29=0,"-",('Órdenes según Instancia'!J29/'Órdenes según Instancia'!AD29))</f>
        <v>0</v>
      </c>
      <c r="O29" s="29">
        <f>IF('Órdenes según Instancia'!AD29=0,"-",('Órdenes según Instancia'!O29/'Órdenes según Instancia'!AD29))</f>
        <v>1.5384615384615385E-2</v>
      </c>
      <c r="P29" s="29">
        <f>IF('Órdenes según Instancia'!AD29=0,"-",('Órdenes según Instancia'!T29/'Órdenes según Instancia'!AD29))</f>
        <v>0</v>
      </c>
      <c r="Q29" s="29">
        <f>IF('Órdenes según Instancia'!AD29=0,"-",('Órdenes según Instancia'!Y29/'Órdenes según Instancia'!AD29))</f>
        <v>0</v>
      </c>
      <c r="R29" s="29">
        <f>IF('Órdenes según Instancia'!AE29=0,"-",('Órdenes según Instancia'!F29/'Órdenes según Instancia'!AE29))</f>
        <v>1</v>
      </c>
      <c r="S29" s="29">
        <f>IF('Órdenes según Instancia'!AE29=0,"-",('Órdenes según Instancia'!K29/'Órdenes según Instancia'!AE29))</f>
        <v>0</v>
      </c>
      <c r="T29" s="29">
        <f>IF('Órdenes según Instancia'!AE29=0,"-",('Órdenes según Instancia'!P29/'Órdenes según Instancia'!AE29))</f>
        <v>0</v>
      </c>
      <c r="U29" s="29">
        <f>IF('Órdenes según Instancia'!AE29=0,"-",('Órdenes según Instancia'!U29/('Órdenes según Instancia'!AE29)))</f>
        <v>0</v>
      </c>
      <c r="V29" s="29">
        <f>IF('Órdenes según Instancia'!AE29=0,"-",('Órdenes según Instancia'!Z29/'Órdenes según Instancia'!AE29))</f>
        <v>0</v>
      </c>
    </row>
    <row r="30" spans="2:22" ht="20.100000000000001" customHeight="1" thickBot="1" x14ac:dyDescent="0.25">
      <c r="B30" s="5" t="s">
        <v>37</v>
      </c>
      <c r="C30" s="29">
        <f>IF('Órdenes según Instancia'!AB30=0,"-",('Órdenes según Instancia'!C30/'Órdenes según Instancia'!AB30))</f>
        <v>0.95582329317269077</v>
      </c>
      <c r="D30" s="29">
        <f>IF('Órdenes según Instancia'!AB30=0,"-",('Órdenes según Instancia'!H30/'Órdenes según Instancia'!AB30))</f>
        <v>1.2048192771084338E-2</v>
      </c>
      <c r="E30" s="29">
        <f>IF('Órdenes según Instancia'!AB30=0,"-",('Órdenes según Instancia'!M30/'Órdenes según Instancia'!AB30))</f>
        <v>1.6064257028112448E-2</v>
      </c>
      <c r="F30" s="29">
        <f>IF('Órdenes según Instancia'!AB30=0,"-",('Órdenes según Instancia'!R30/'Órdenes según Instancia'!AB30))</f>
        <v>1.6064257028112448E-2</v>
      </c>
      <c r="G30" s="29">
        <f>IF('Órdenes según Instancia'!AB30=0,"-",('Órdenes según Instancia'!W30/'Órdenes según Instancia'!AB30))</f>
        <v>0</v>
      </c>
      <c r="H30" s="29" t="str">
        <f>IF('Órdenes según Instancia'!AC30=0,"-",('Órdenes según Instancia'!D30/'Órdenes según Instancia'!AC30))</f>
        <v>-</v>
      </c>
      <c r="I30" s="29" t="str">
        <f>IF('Órdenes según Instancia'!AC30=0,"-",('Órdenes según Instancia'!I30/'Órdenes según Instancia'!AC30))</f>
        <v>-</v>
      </c>
      <c r="J30" s="29" t="str">
        <f>IF('Órdenes según Instancia'!AC30=0,"-",('Órdenes según Instancia'!N30/'Órdenes según Instancia'!AC30))</f>
        <v>-</v>
      </c>
      <c r="K30" s="29" t="str">
        <f>IF('Órdenes según Instancia'!AC30=0,"-",('Órdenes según Instancia'!S30/'Órdenes según Instancia'!AC30))</f>
        <v>-</v>
      </c>
      <c r="L30" s="29" t="str">
        <f>IF('Órdenes según Instancia'!AC30=0,"-",('Órdenes según Instancia'!X30/'Órdenes según Instancia'!AC30))</f>
        <v>-</v>
      </c>
      <c r="M30" s="29">
        <f>IF('Órdenes según Instancia'!AD30=0,"-",('Órdenes según Instancia'!E30/'Órdenes según Instancia'!AD30))</f>
        <v>0.94444444444444442</v>
      </c>
      <c r="N30" s="29">
        <f>IF('Órdenes según Instancia'!AD30=0,"-",('Órdenes según Instancia'!J30/'Órdenes según Instancia'!AD30))</f>
        <v>1.1111111111111112E-2</v>
      </c>
      <c r="O30" s="29">
        <f>IF('Órdenes según Instancia'!AD30=0,"-",('Órdenes según Instancia'!O30/'Órdenes según Instancia'!AD30))</f>
        <v>2.2222222222222223E-2</v>
      </c>
      <c r="P30" s="29">
        <f>IF('Órdenes según Instancia'!AD30=0,"-",('Órdenes según Instancia'!T30/'Órdenes según Instancia'!AD30))</f>
        <v>2.2222222222222223E-2</v>
      </c>
      <c r="Q30" s="29">
        <f>IF('Órdenes según Instancia'!AD30=0,"-",('Órdenes según Instancia'!Y30/'Órdenes según Instancia'!AD30))</f>
        <v>0</v>
      </c>
      <c r="R30" s="29">
        <f>IF('Órdenes según Instancia'!AE30=0,"-",('Órdenes según Instancia'!F30/'Órdenes según Instancia'!AE30))</f>
        <v>0.98550724637681164</v>
      </c>
      <c r="S30" s="29">
        <f>IF('Órdenes según Instancia'!AE30=0,"-",('Órdenes según Instancia'!K30/'Órdenes según Instancia'!AE30))</f>
        <v>1.4492753623188406E-2</v>
      </c>
      <c r="T30" s="29">
        <f>IF('Órdenes según Instancia'!AE30=0,"-",('Órdenes según Instancia'!P30/'Órdenes según Instancia'!AE30))</f>
        <v>0</v>
      </c>
      <c r="U30" s="29">
        <f>IF('Órdenes según Instancia'!AE30=0,"-",('Órdenes según Instancia'!U30/('Órdenes según Instancia'!AE30)))</f>
        <v>0</v>
      </c>
      <c r="V30" s="29">
        <f>IF('Órdenes según Instancia'!AE30=0,"-",('Órdenes según Instancia'!Z30/'Órdenes según Instancia'!AE30))</f>
        <v>0</v>
      </c>
    </row>
    <row r="31" spans="2:22" ht="20.100000000000001" customHeight="1" thickBot="1" x14ac:dyDescent="0.25">
      <c r="B31" s="6" t="s">
        <v>38</v>
      </c>
      <c r="C31" s="29">
        <f>IF('Órdenes según Instancia'!AB31=0,"-",('Órdenes según Instancia'!C31/'Órdenes según Instancia'!AB31))</f>
        <v>1</v>
      </c>
      <c r="D31" s="29">
        <f>IF('Órdenes según Instancia'!AB31=0,"-",('Órdenes según Instancia'!H31/'Órdenes según Instancia'!AB31))</f>
        <v>0</v>
      </c>
      <c r="E31" s="29">
        <f>IF('Órdenes según Instancia'!AB31=0,"-",('Órdenes según Instancia'!M31/'Órdenes según Instancia'!AB31))</f>
        <v>0</v>
      </c>
      <c r="F31" s="29">
        <f>IF('Órdenes según Instancia'!AB31=0,"-",('Órdenes según Instancia'!R31/'Órdenes según Instancia'!AB31))</f>
        <v>0</v>
      </c>
      <c r="G31" s="29">
        <f>IF('Órdenes según Instancia'!AB31=0,"-",('Órdenes según Instancia'!W31/'Órdenes según Instancia'!AB31))</f>
        <v>0</v>
      </c>
      <c r="H31" s="29" t="str">
        <f>IF('Órdenes según Instancia'!AC31=0,"-",('Órdenes según Instancia'!D31/'Órdenes según Instancia'!AC31))</f>
        <v>-</v>
      </c>
      <c r="I31" s="29" t="str">
        <f>IF('Órdenes según Instancia'!AC31=0,"-",('Órdenes según Instancia'!I31/'Órdenes según Instancia'!AC31))</f>
        <v>-</v>
      </c>
      <c r="J31" s="29" t="str">
        <f>IF('Órdenes según Instancia'!AC31=0,"-",('Órdenes según Instancia'!N31/'Órdenes según Instancia'!AC31))</f>
        <v>-</v>
      </c>
      <c r="K31" s="29" t="str">
        <f>IF('Órdenes según Instancia'!AC31=0,"-",('Órdenes según Instancia'!S31/'Órdenes según Instancia'!AC31))</f>
        <v>-</v>
      </c>
      <c r="L31" s="29" t="str">
        <f>IF('Órdenes según Instancia'!AC31=0,"-",('Órdenes según Instancia'!X31/'Órdenes según Instancia'!AC31))</f>
        <v>-</v>
      </c>
      <c r="M31" s="29">
        <f>IF('Órdenes según Instancia'!AD31=0,"-",('Órdenes según Instancia'!E31/'Órdenes según Instancia'!AD31))</f>
        <v>1</v>
      </c>
      <c r="N31" s="29">
        <f>IF('Órdenes según Instancia'!AD31=0,"-",('Órdenes según Instancia'!J31/'Órdenes según Instancia'!AD31))</f>
        <v>0</v>
      </c>
      <c r="O31" s="29">
        <f>IF('Órdenes según Instancia'!AD31=0,"-",('Órdenes según Instancia'!O31/'Órdenes según Instancia'!AD31))</f>
        <v>0</v>
      </c>
      <c r="P31" s="29">
        <f>IF('Órdenes según Instancia'!AD31=0,"-",('Órdenes según Instancia'!T31/'Órdenes según Instancia'!AD31))</f>
        <v>0</v>
      </c>
      <c r="Q31" s="29">
        <f>IF('Órdenes según Instancia'!AD31=0,"-",('Órdenes según Instancia'!Y31/'Órdenes según Instancia'!AD31))</f>
        <v>0</v>
      </c>
      <c r="R31" s="29">
        <f>IF('Órdenes según Instancia'!AE31=0,"-",('Órdenes según Instancia'!F31/'Órdenes según Instancia'!AE31))</f>
        <v>1</v>
      </c>
      <c r="S31" s="29">
        <f>IF('Órdenes según Instancia'!AE31=0,"-",('Órdenes según Instancia'!K31/'Órdenes según Instancia'!AE31))</f>
        <v>0</v>
      </c>
      <c r="T31" s="29">
        <f>IF('Órdenes según Instancia'!AE31=0,"-",('Órdenes según Instancia'!P31/'Órdenes según Instancia'!AE31))</f>
        <v>0</v>
      </c>
      <c r="U31" s="29">
        <f>IF('Órdenes según Instancia'!AE31=0,"-",('Órdenes según Instancia'!U31/('Órdenes según Instancia'!AE31)))</f>
        <v>0</v>
      </c>
      <c r="V31" s="29">
        <f>IF('Órdenes según Instancia'!AE31=0,"-",('Órdenes según Instancia'!Z31/'Órdenes según Instancia'!AE31))</f>
        <v>0</v>
      </c>
    </row>
    <row r="32" spans="2:22" ht="20.100000000000001" customHeight="1" thickBot="1" x14ac:dyDescent="0.25">
      <c r="B32" s="7" t="s">
        <v>39</v>
      </c>
      <c r="C32" s="26">
        <f>IF('Órdenes según Instancia'!AB32=0,"-",('Órdenes según Instancia'!C32/'Órdenes según Instancia'!AB32))</f>
        <v>0.9474635754546421</v>
      </c>
      <c r="D32" s="26">
        <f>IF('Órdenes según Instancia'!AB32=0,"-",('Órdenes según Instancia'!H32/'Órdenes según Instancia'!AB32))</f>
        <v>5.8491970647665641E-3</v>
      </c>
      <c r="E32" s="26">
        <f>IF('Órdenes según Instancia'!AB32=0,"-",('Órdenes según Instancia'!M32/'Órdenes según Instancia'!AB32))</f>
        <v>3.5414229501223013E-2</v>
      </c>
      <c r="F32" s="26">
        <f>IF('Órdenes según Instancia'!AB32=0,"-",('Órdenes según Instancia'!R32/'Órdenes según Instancia'!AB32))</f>
        <v>9.1460172285440823E-3</v>
      </c>
      <c r="G32" s="26">
        <f>IF('Órdenes según Instancia'!AB32=0,"-",('Órdenes según Instancia'!W32/'Órdenes según Instancia'!AB32))</f>
        <v>2.126980750824205E-3</v>
      </c>
      <c r="H32" s="26">
        <f>IF('Órdenes según Instancia'!AC32=0,"-",('Órdenes según Instancia'!D32/'Órdenes según Instancia'!AC32))</f>
        <v>0.97872340425531912</v>
      </c>
      <c r="I32" s="26">
        <f>IF('Órdenes según Instancia'!AC32=0,"-",('Órdenes según Instancia'!I32/'Órdenes según Instancia'!AC32))</f>
        <v>0</v>
      </c>
      <c r="J32" s="26">
        <f>IF('Órdenes según Instancia'!AC32=0,"-",('Órdenes según Instancia'!N32/'Órdenes según Instancia'!AC32))</f>
        <v>0</v>
      </c>
      <c r="K32" s="26">
        <f>IF('Órdenes según Instancia'!AC32=0,"-",('Órdenes según Instancia'!S32/'Órdenes según Instancia'!AC32))</f>
        <v>2.1276595744680851E-2</v>
      </c>
      <c r="L32" s="26">
        <f>IF('Órdenes según Instancia'!AC32=0,"-",('Órdenes según Instancia'!X32/'Órdenes según Instancia'!AC32))</f>
        <v>0</v>
      </c>
      <c r="M32" s="26">
        <f>IF('Órdenes según Instancia'!AD32=0,"-",('Órdenes según Instancia'!E32/'Órdenes según Instancia'!AD32))</f>
        <v>0.92704342273307794</v>
      </c>
      <c r="N32" s="26">
        <f>IF('Órdenes según Instancia'!AD32=0,"-",('Órdenes según Instancia'!J32/'Órdenes según Instancia'!AD32))</f>
        <v>5.2681992337164753E-3</v>
      </c>
      <c r="O32" s="26">
        <f>IF('Órdenes según Instancia'!AD32=0,"-",('Órdenes según Instancia'!O32/'Órdenes según Instancia'!AD32))</f>
        <v>5.108556832694764E-2</v>
      </c>
      <c r="P32" s="26">
        <f>IF('Órdenes según Instancia'!AD32=0,"-",('Órdenes según Instancia'!T32/'Órdenes según Instancia'!AD32))</f>
        <v>1.3569604086845466E-2</v>
      </c>
      <c r="Q32" s="26">
        <f>IF('Órdenes según Instancia'!AD32=0,"-",('Órdenes según Instancia'!Y32/'Órdenes según Instancia'!AD32))</f>
        <v>3.0332056194125158E-3</v>
      </c>
      <c r="R32" s="26">
        <f>IF('Órdenes según Instancia'!AE32=0,"-",('Órdenes según Instancia'!F32/'Órdenes según Instancia'!AE32))</f>
        <v>0.98835705045278133</v>
      </c>
      <c r="S32" s="26">
        <f>IF('Órdenes según Instancia'!AE32=0,"-",('Órdenes según Instancia'!K32/'Órdenes según Instancia'!AE32))</f>
        <v>7.1151358344113845E-3</v>
      </c>
      <c r="T32" s="26">
        <f>IF('Órdenes según Instancia'!AE32=0,"-",('Órdenes según Instancia'!P32/'Órdenes según Instancia'!AE32))</f>
        <v>4.2043984476067267E-3</v>
      </c>
      <c r="U32" s="26">
        <f>IF('Órdenes según Instancia'!AE32=0,"-",('Órdenes según Instancia'!U32/('Órdenes según Instancia'!AE32)))</f>
        <v>0</v>
      </c>
      <c r="V32" s="26">
        <f>IF('Órdenes según Instancia'!AE32=0,"-",('Órdenes según Instancia'!Z32/'Órdenes según Instancia'!AE32))</f>
        <v>3.2341526520051749E-4</v>
      </c>
    </row>
  </sheetData>
  <mergeCells count="5">
    <mergeCell ref="C12:G13"/>
    <mergeCell ref="H12:V12"/>
    <mergeCell ref="H13:L13"/>
    <mergeCell ref="M13:Q13"/>
    <mergeCell ref="R13:V13"/>
  </mergeCells>
  <pageMargins left="0.7" right="0.7" top="0.75" bottom="0.75" header="0.3" footer="0.3"/>
  <pageSetup paperSize="9" orientation="portrait" verticalDpi="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B11:AJ31"/>
  <sheetViews>
    <sheetView workbookViewId="0"/>
  </sheetViews>
  <sheetFormatPr baseColWidth="10" defaultRowHeight="12.75" x14ac:dyDescent="0.2"/>
  <cols>
    <col min="1" max="1" width="8.625" customWidth="1"/>
    <col min="2" max="2" width="27" customWidth="1"/>
    <col min="19" max="19" width="13" customWidth="1"/>
  </cols>
  <sheetData>
    <row r="11" spans="2:36" ht="33" customHeight="1" x14ac:dyDescent="0.2"/>
    <row r="12" spans="2:36" ht="58.5" customHeight="1" x14ac:dyDescent="0.2">
      <c r="C12" s="78" t="s">
        <v>224</v>
      </c>
      <c r="D12" s="78"/>
      <c r="E12" s="78" t="s">
        <v>147</v>
      </c>
      <c r="F12" s="78"/>
      <c r="G12" s="78" t="s">
        <v>148</v>
      </c>
      <c r="H12" s="78"/>
      <c r="I12" s="78" t="s">
        <v>225</v>
      </c>
      <c r="J12" s="78"/>
      <c r="K12" s="78" t="s">
        <v>226</v>
      </c>
      <c r="L12" s="78"/>
      <c r="M12" s="78" t="s">
        <v>149</v>
      </c>
      <c r="N12" s="78"/>
      <c r="O12" s="78" t="s">
        <v>150</v>
      </c>
      <c r="P12" s="78"/>
      <c r="Q12" s="78" t="s">
        <v>151</v>
      </c>
      <c r="R12" s="78"/>
      <c r="S12" s="78" t="s">
        <v>227</v>
      </c>
      <c r="T12" s="78"/>
      <c r="U12" s="78" t="s">
        <v>152</v>
      </c>
      <c r="V12" s="78"/>
      <c r="W12" s="78" t="s">
        <v>228</v>
      </c>
      <c r="X12" s="78"/>
      <c r="Y12" s="78" t="s">
        <v>229</v>
      </c>
      <c r="Z12" s="78"/>
      <c r="AA12" s="78" t="s">
        <v>230</v>
      </c>
      <c r="AB12" s="78"/>
      <c r="AC12" s="78" t="s">
        <v>231</v>
      </c>
      <c r="AD12" s="78"/>
      <c r="AE12" s="78" t="s">
        <v>232</v>
      </c>
      <c r="AF12" s="78"/>
      <c r="AG12" s="78" t="s">
        <v>153</v>
      </c>
      <c r="AH12" s="78"/>
      <c r="AI12" s="78" t="s">
        <v>154</v>
      </c>
      <c r="AJ12" s="78"/>
    </row>
    <row r="13" spans="2:36" ht="41.25" customHeight="1" thickBot="1" x14ac:dyDescent="0.25">
      <c r="B13" s="30"/>
      <c r="C13" s="32" t="s">
        <v>155</v>
      </c>
      <c r="D13" s="32" t="s">
        <v>156</v>
      </c>
      <c r="E13" s="32" t="s">
        <v>155</v>
      </c>
      <c r="F13" s="32" t="s">
        <v>156</v>
      </c>
      <c r="G13" s="32" t="s">
        <v>155</v>
      </c>
      <c r="H13" s="32" t="s">
        <v>156</v>
      </c>
      <c r="I13" s="32" t="s">
        <v>155</v>
      </c>
      <c r="J13" s="32" t="s">
        <v>156</v>
      </c>
      <c r="K13" s="32" t="s">
        <v>155</v>
      </c>
      <c r="L13" s="32" t="s">
        <v>156</v>
      </c>
      <c r="M13" s="32" t="s">
        <v>155</v>
      </c>
      <c r="N13" s="32" t="s">
        <v>156</v>
      </c>
      <c r="O13" s="32" t="s">
        <v>155</v>
      </c>
      <c r="P13" s="32" t="s">
        <v>156</v>
      </c>
      <c r="Q13" s="32" t="s">
        <v>155</v>
      </c>
      <c r="R13" s="32" t="s">
        <v>156</v>
      </c>
      <c r="S13" s="32" t="s">
        <v>155</v>
      </c>
      <c r="T13" s="32" t="s">
        <v>156</v>
      </c>
      <c r="U13" s="32" t="s">
        <v>155</v>
      </c>
      <c r="V13" s="32" t="s">
        <v>156</v>
      </c>
      <c r="W13" s="32" t="s">
        <v>155</v>
      </c>
      <c r="X13" s="32" t="s">
        <v>156</v>
      </c>
      <c r="Y13" s="32" t="s">
        <v>155</v>
      </c>
      <c r="Z13" s="32" t="s">
        <v>156</v>
      </c>
      <c r="AA13" s="32" t="s">
        <v>155</v>
      </c>
      <c r="AB13" s="32" t="s">
        <v>156</v>
      </c>
      <c r="AC13" s="32" t="s">
        <v>155</v>
      </c>
      <c r="AD13" s="32" t="s">
        <v>156</v>
      </c>
      <c r="AE13" s="32" t="s">
        <v>155</v>
      </c>
      <c r="AF13" s="32" t="s">
        <v>156</v>
      </c>
      <c r="AG13" s="32" t="s">
        <v>155</v>
      </c>
      <c r="AH13" s="32" t="s">
        <v>156</v>
      </c>
      <c r="AI13" s="32" t="s">
        <v>155</v>
      </c>
      <c r="AJ13" s="32" t="s">
        <v>156</v>
      </c>
    </row>
    <row r="14" spans="2:36" ht="20.100000000000001" customHeight="1" thickBot="1" x14ac:dyDescent="0.25">
      <c r="B14" s="3" t="s">
        <v>22</v>
      </c>
      <c r="C14" s="18">
        <v>71</v>
      </c>
      <c r="D14" s="18">
        <v>28</v>
      </c>
      <c r="E14" s="18">
        <v>134</v>
      </c>
      <c r="F14" s="18">
        <v>85</v>
      </c>
      <c r="G14" s="18">
        <v>776</v>
      </c>
      <c r="H14" s="18">
        <v>441</v>
      </c>
      <c r="I14" s="18">
        <v>806</v>
      </c>
      <c r="J14" s="18">
        <v>404</v>
      </c>
      <c r="K14" s="18">
        <v>116</v>
      </c>
      <c r="L14" s="18">
        <v>6</v>
      </c>
      <c r="M14" s="18">
        <v>169</v>
      </c>
      <c r="N14" s="18">
        <v>46</v>
      </c>
      <c r="O14" s="18">
        <v>36</v>
      </c>
      <c r="P14" s="18">
        <v>51</v>
      </c>
      <c r="Q14" s="18">
        <v>2108</v>
      </c>
      <c r="R14" s="18">
        <v>1061</v>
      </c>
      <c r="S14" s="18">
        <v>221</v>
      </c>
      <c r="T14" s="18">
        <v>21</v>
      </c>
      <c r="U14" s="18">
        <v>67</v>
      </c>
      <c r="V14" s="18">
        <v>0</v>
      </c>
      <c r="W14" s="18">
        <v>240</v>
      </c>
      <c r="X14" s="18">
        <v>7</v>
      </c>
      <c r="Y14" s="18">
        <v>26</v>
      </c>
      <c r="Z14" s="18">
        <v>5</v>
      </c>
      <c r="AA14" s="18">
        <v>141</v>
      </c>
      <c r="AB14" s="18">
        <v>5</v>
      </c>
      <c r="AC14" s="18">
        <v>392</v>
      </c>
      <c r="AD14" s="18">
        <v>11</v>
      </c>
      <c r="AE14" s="18">
        <v>1</v>
      </c>
      <c r="AF14" s="18">
        <v>0</v>
      </c>
      <c r="AG14" s="18">
        <v>139</v>
      </c>
      <c r="AH14" s="18">
        <v>0</v>
      </c>
      <c r="AI14" s="18">
        <v>1227</v>
      </c>
      <c r="AJ14" s="18">
        <v>49</v>
      </c>
    </row>
    <row r="15" spans="2:36" ht="20.100000000000001" customHeight="1" thickBot="1" x14ac:dyDescent="0.25">
      <c r="B15" s="4" t="s">
        <v>23</v>
      </c>
      <c r="C15" s="19">
        <v>5</v>
      </c>
      <c r="D15" s="19">
        <v>0</v>
      </c>
      <c r="E15" s="19">
        <v>12</v>
      </c>
      <c r="F15" s="19">
        <v>2</v>
      </c>
      <c r="G15" s="19">
        <v>110</v>
      </c>
      <c r="H15" s="19">
        <v>44</v>
      </c>
      <c r="I15" s="19">
        <v>112</v>
      </c>
      <c r="J15" s="19">
        <v>42</v>
      </c>
      <c r="K15" s="19">
        <v>9</v>
      </c>
      <c r="L15" s="19">
        <v>0</v>
      </c>
      <c r="M15" s="19">
        <v>3</v>
      </c>
      <c r="N15" s="19">
        <v>0</v>
      </c>
      <c r="O15" s="19">
        <v>7</v>
      </c>
      <c r="P15" s="19">
        <v>0</v>
      </c>
      <c r="Q15" s="19">
        <v>258</v>
      </c>
      <c r="R15" s="19">
        <v>88</v>
      </c>
      <c r="S15" s="19">
        <v>33</v>
      </c>
      <c r="T15" s="19">
        <v>0</v>
      </c>
      <c r="U15" s="19">
        <v>5</v>
      </c>
      <c r="V15" s="19">
        <v>0</v>
      </c>
      <c r="W15" s="19">
        <v>11</v>
      </c>
      <c r="X15" s="19">
        <v>0</v>
      </c>
      <c r="Y15" s="19">
        <v>2</v>
      </c>
      <c r="Z15" s="19">
        <v>0</v>
      </c>
      <c r="AA15" s="19">
        <v>24</v>
      </c>
      <c r="AB15" s="19">
        <v>0</v>
      </c>
      <c r="AC15" s="19">
        <v>41</v>
      </c>
      <c r="AD15" s="19">
        <v>0</v>
      </c>
      <c r="AE15" s="19">
        <v>0</v>
      </c>
      <c r="AF15" s="19">
        <v>0</v>
      </c>
      <c r="AG15" s="19">
        <v>28</v>
      </c>
      <c r="AH15" s="19">
        <v>0</v>
      </c>
      <c r="AI15" s="19">
        <v>144</v>
      </c>
      <c r="AJ15" s="19">
        <v>0</v>
      </c>
    </row>
    <row r="16" spans="2:36" ht="20.100000000000001" customHeight="1" thickBot="1" x14ac:dyDescent="0.25">
      <c r="B16" s="4" t="s">
        <v>24</v>
      </c>
      <c r="C16" s="19">
        <v>6</v>
      </c>
      <c r="D16" s="19">
        <v>0</v>
      </c>
      <c r="E16" s="19">
        <v>3</v>
      </c>
      <c r="F16" s="19">
        <v>0</v>
      </c>
      <c r="G16" s="19">
        <v>105</v>
      </c>
      <c r="H16" s="19">
        <v>42</v>
      </c>
      <c r="I16" s="19">
        <v>104</v>
      </c>
      <c r="J16" s="19">
        <v>42</v>
      </c>
      <c r="K16" s="19">
        <v>0</v>
      </c>
      <c r="L16" s="19">
        <v>2</v>
      </c>
      <c r="M16" s="19">
        <v>13</v>
      </c>
      <c r="N16" s="19">
        <v>2</v>
      </c>
      <c r="O16" s="19">
        <v>4</v>
      </c>
      <c r="P16" s="19">
        <v>2</v>
      </c>
      <c r="Q16" s="19">
        <v>235</v>
      </c>
      <c r="R16" s="19">
        <v>90</v>
      </c>
      <c r="S16" s="19">
        <v>21</v>
      </c>
      <c r="T16" s="19">
        <v>0</v>
      </c>
      <c r="U16" s="19">
        <v>3</v>
      </c>
      <c r="V16" s="19">
        <v>0</v>
      </c>
      <c r="W16" s="19">
        <v>22</v>
      </c>
      <c r="X16" s="19">
        <v>3</v>
      </c>
      <c r="Y16" s="19">
        <v>4</v>
      </c>
      <c r="Z16" s="19">
        <v>0</v>
      </c>
      <c r="AA16" s="19">
        <v>3</v>
      </c>
      <c r="AB16" s="19">
        <v>3</v>
      </c>
      <c r="AC16" s="19">
        <v>57</v>
      </c>
      <c r="AD16" s="19">
        <v>3</v>
      </c>
      <c r="AE16" s="19">
        <v>0</v>
      </c>
      <c r="AF16" s="19">
        <v>0</v>
      </c>
      <c r="AG16" s="19">
        <v>23</v>
      </c>
      <c r="AH16" s="19">
        <v>0</v>
      </c>
      <c r="AI16" s="19">
        <v>133</v>
      </c>
      <c r="AJ16" s="19">
        <v>9</v>
      </c>
    </row>
    <row r="17" spans="2:36" ht="20.100000000000001" customHeight="1" thickBot="1" x14ac:dyDescent="0.25">
      <c r="B17" s="4" t="s">
        <v>25</v>
      </c>
      <c r="C17" s="19">
        <v>7</v>
      </c>
      <c r="D17" s="19">
        <v>7</v>
      </c>
      <c r="E17" s="19">
        <v>8</v>
      </c>
      <c r="F17" s="19">
        <v>0</v>
      </c>
      <c r="G17" s="19">
        <v>136</v>
      </c>
      <c r="H17" s="19">
        <v>68</v>
      </c>
      <c r="I17" s="19">
        <v>137</v>
      </c>
      <c r="J17" s="19">
        <v>62</v>
      </c>
      <c r="K17" s="19">
        <v>12</v>
      </c>
      <c r="L17" s="19">
        <v>0</v>
      </c>
      <c r="M17" s="19">
        <v>14</v>
      </c>
      <c r="N17" s="19">
        <v>36</v>
      </c>
      <c r="O17" s="19">
        <v>9</v>
      </c>
      <c r="P17" s="19">
        <v>29</v>
      </c>
      <c r="Q17" s="19">
        <v>323</v>
      </c>
      <c r="R17" s="19">
        <v>202</v>
      </c>
      <c r="S17" s="19">
        <v>19</v>
      </c>
      <c r="T17" s="19">
        <v>5</v>
      </c>
      <c r="U17" s="19">
        <v>9</v>
      </c>
      <c r="V17" s="19">
        <v>1</v>
      </c>
      <c r="W17" s="19">
        <v>34</v>
      </c>
      <c r="X17" s="19">
        <v>3</v>
      </c>
      <c r="Y17" s="19">
        <v>3</v>
      </c>
      <c r="Z17" s="19">
        <v>0</v>
      </c>
      <c r="AA17" s="19">
        <v>6</v>
      </c>
      <c r="AB17" s="19">
        <v>1</v>
      </c>
      <c r="AC17" s="19">
        <v>28</v>
      </c>
      <c r="AD17" s="19">
        <v>6</v>
      </c>
      <c r="AE17" s="19">
        <v>0</v>
      </c>
      <c r="AF17" s="19">
        <v>0</v>
      </c>
      <c r="AG17" s="19">
        <v>27</v>
      </c>
      <c r="AH17" s="19">
        <v>17</v>
      </c>
      <c r="AI17" s="19">
        <v>126</v>
      </c>
      <c r="AJ17" s="19">
        <v>33</v>
      </c>
    </row>
    <row r="18" spans="2:36" ht="20.100000000000001" customHeight="1" thickBot="1" x14ac:dyDescent="0.25">
      <c r="B18" s="4" t="s">
        <v>26</v>
      </c>
      <c r="C18" s="19">
        <v>7</v>
      </c>
      <c r="D18" s="19">
        <v>1</v>
      </c>
      <c r="E18" s="19">
        <v>12</v>
      </c>
      <c r="F18" s="19">
        <v>0</v>
      </c>
      <c r="G18" s="19">
        <v>133</v>
      </c>
      <c r="H18" s="19">
        <v>70</v>
      </c>
      <c r="I18" s="19">
        <v>182</v>
      </c>
      <c r="J18" s="19">
        <v>57</v>
      </c>
      <c r="K18" s="19">
        <v>57</v>
      </c>
      <c r="L18" s="19">
        <v>22</v>
      </c>
      <c r="M18" s="19">
        <v>27</v>
      </c>
      <c r="N18" s="19">
        <v>6</v>
      </c>
      <c r="O18" s="19">
        <v>37</v>
      </c>
      <c r="P18" s="19">
        <v>7</v>
      </c>
      <c r="Q18" s="19">
        <v>455</v>
      </c>
      <c r="R18" s="19">
        <v>163</v>
      </c>
      <c r="S18" s="19">
        <v>39</v>
      </c>
      <c r="T18" s="19">
        <v>1</v>
      </c>
      <c r="U18" s="19">
        <v>8</v>
      </c>
      <c r="V18" s="19">
        <v>0</v>
      </c>
      <c r="W18" s="19">
        <v>58</v>
      </c>
      <c r="X18" s="19">
        <v>8</v>
      </c>
      <c r="Y18" s="19">
        <v>8</v>
      </c>
      <c r="Z18" s="19">
        <v>0</v>
      </c>
      <c r="AA18" s="19">
        <v>26</v>
      </c>
      <c r="AB18" s="19">
        <v>3</v>
      </c>
      <c r="AC18" s="19">
        <v>78</v>
      </c>
      <c r="AD18" s="19">
        <v>5</v>
      </c>
      <c r="AE18" s="19">
        <v>2</v>
      </c>
      <c r="AF18" s="19">
        <v>0</v>
      </c>
      <c r="AG18" s="19">
        <v>20</v>
      </c>
      <c r="AH18" s="19">
        <v>0</v>
      </c>
      <c r="AI18" s="19">
        <v>239</v>
      </c>
      <c r="AJ18" s="19">
        <v>17</v>
      </c>
    </row>
    <row r="19" spans="2:36" ht="20.100000000000001" customHeight="1" thickBot="1" x14ac:dyDescent="0.25">
      <c r="B19" s="4" t="s">
        <v>27</v>
      </c>
      <c r="C19" s="19">
        <v>0</v>
      </c>
      <c r="D19" s="19">
        <v>0</v>
      </c>
      <c r="E19" s="19">
        <v>0</v>
      </c>
      <c r="F19" s="19">
        <v>0</v>
      </c>
      <c r="G19" s="19">
        <v>42</v>
      </c>
      <c r="H19" s="19">
        <v>4</v>
      </c>
      <c r="I19" s="19">
        <v>45</v>
      </c>
      <c r="J19" s="19">
        <v>4</v>
      </c>
      <c r="K19" s="19">
        <v>9</v>
      </c>
      <c r="L19" s="19">
        <v>0</v>
      </c>
      <c r="M19" s="19">
        <v>29</v>
      </c>
      <c r="N19" s="19">
        <v>0</v>
      </c>
      <c r="O19" s="19">
        <v>0</v>
      </c>
      <c r="P19" s="19">
        <v>0</v>
      </c>
      <c r="Q19" s="19">
        <v>125</v>
      </c>
      <c r="R19" s="19">
        <v>8</v>
      </c>
      <c r="S19" s="19">
        <v>2</v>
      </c>
      <c r="T19" s="19">
        <v>0</v>
      </c>
      <c r="U19" s="19">
        <v>1</v>
      </c>
      <c r="V19" s="19">
        <v>0</v>
      </c>
      <c r="W19" s="19">
        <v>1</v>
      </c>
      <c r="X19" s="19">
        <v>0</v>
      </c>
      <c r="Y19" s="19">
        <v>0</v>
      </c>
      <c r="Z19" s="19">
        <v>0</v>
      </c>
      <c r="AA19" s="19">
        <v>3</v>
      </c>
      <c r="AB19" s="19">
        <v>0</v>
      </c>
      <c r="AC19" s="19">
        <v>3</v>
      </c>
      <c r="AD19" s="19">
        <v>0</v>
      </c>
      <c r="AE19" s="19">
        <v>0</v>
      </c>
      <c r="AF19" s="19">
        <v>0</v>
      </c>
      <c r="AG19" s="19">
        <v>0</v>
      </c>
      <c r="AH19" s="19">
        <v>0</v>
      </c>
      <c r="AI19" s="19">
        <v>10</v>
      </c>
      <c r="AJ19" s="19">
        <v>0</v>
      </c>
    </row>
    <row r="20" spans="2:36" ht="20.100000000000001" customHeight="1" thickBot="1" x14ac:dyDescent="0.25">
      <c r="B20" s="4" t="s">
        <v>28</v>
      </c>
      <c r="C20" s="19">
        <v>10</v>
      </c>
      <c r="D20" s="19">
        <v>12</v>
      </c>
      <c r="E20" s="19">
        <v>58</v>
      </c>
      <c r="F20" s="19">
        <v>1</v>
      </c>
      <c r="G20" s="19">
        <v>284</v>
      </c>
      <c r="H20" s="19">
        <v>35</v>
      </c>
      <c r="I20" s="19">
        <v>281</v>
      </c>
      <c r="J20" s="19">
        <v>31</v>
      </c>
      <c r="K20" s="19">
        <v>62</v>
      </c>
      <c r="L20" s="19">
        <v>0</v>
      </c>
      <c r="M20" s="19">
        <v>34</v>
      </c>
      <c r="N20" s="19">
        <v>3</v>
      </c>
      <c r="O20" s="19">
        <v>6</v>
      </c>
      <c r="P20" s="19">
        <v>1</v>
      </c>
      <c r="Q20" s="19">
        <v>735</v>
      </c>
      <c r="R20" s="19">
        <v>83</v>
      </c>
      <c r="S20" s="19">
        <v>41</v>
      </c>
      <c r="T20" s="19">
        <v>0</v>
      </c>
      <c r="U20" s="19">
        <v>1</v>
      </c>
      <c r="V20" s="19">
        <v>0</v>
      </c>
      <c r="W20" s="19">
        <v>52</v>
      </c>
      <c r="X20" s="19">
        <v>0</v>
      </c>
      <c r="Y20" s="19">
        <v>1</v>
      </c>
      <c r="Z20" s="19">
        <v>0</v>
      </c>
      <c r="AA20" s="19">
        <v>31</v>
      </c>
      <c r="AB20" s="19">
        <v>0</v>
      </c>
      <c r="AC20" s="19">
        <v>58</v>
      </c>
      <c r="AD20" s="19">
        <v>0</v>
      </c>
      <c r="AE20" s="19">
        <v>1</v>
      </c>
      <c r="AF20" s="19">
        <v>0</v>
      </c>
      <c r="AG20" s="19">
        <v>5</v>
      </c>
      <c r="AH20" s="19">
        <v>0</v>
      </c>
      <c r="AI20" s="19">
        <v>190</v>
      </c>
      <c r="AJ20" s="19">
        <v>0</v>
      </c>
    </row>
    <row r="21" spans="2:36" ht="20.100000000000001" customHeight="1" thickBot="1" x14ac:dyDescent="0.25">
      <c r="B21" s="4" t="s">
        <v>29</v>
      </c>
      <c r="C21" s="19">
        <v>6</v>
      </c>
      <c r="D21" s="19">
        <v>1</v>
      </c>
      <c r="E21" s="19">
        <v>13</v>
      </c>
      <c r="F21" s="19">
        <v>1</v>
      </c>
      <c r="G21" s="19">
        <v>207</v>
      </c>
      <c r="H21" s="19">
        <v>46</v>
      </c>
      <c r="I21" s="19">
        <v>227</v>
      </c>
      <c r="J21" s="19">
        <v>45</v>
      </c>
      <c r="K21" s="19">
        <v>41</v>
      </c>
      <c r="L21" s="19">
        <v>1</v>
      </c>
      <c r="M21" s="19">
        <v>111</v>
      </c>
      <c r="N21" s="19">
        <v>7</v>
      </c>
      <c r="O21" s="19">
        <v>6</v>
      </c>
      <c r="P21" s="19">
        <v>0</v>
      </c>
      <c r="Q21" s="19">
        <v>611</v>
      </c>
      <c r="R21" s="19">
        <v>101</v>
      </c>
      <c r="S21" s="19">
        <v>38</v>
      </c>
      <c r="T21" s="19">
        <v>13</v>
      </c>
      <c r="U21" s="19">
        <v>5</v>
      </c>
      <c r="V21" s="19">
        <v>0</v>
      </c>
      <c r="W21" s="19">
        <v>35</v>
      </c>
      <c r="X21" s="19">
        <v>8</v>
      </c>
      <c r="Y21" s="19">
        <v>0</v>
      </c>
      <c r="Z21" s="19">
        <v>0</v>
      </c>
      <c r="AA21" s="19">
        <v>40</v>
      </c>
      <c r="AB21" s="19">
        <v>0</v>
      </c>
      <c r="AC21" s="19">
        <v>63</v>
      </c>
      <c r="AD21" s="19">
        <v>13</v>
      </c>
      <c r="AE21" s="19">
        <v>0</v>
      </c>
      <c r="AF21" s="19">
        <v>0</v>
      </c>
      <c r="AG21" s="19">
        <v>11</v>
      </c>
      <c r="AH21" s="19">
        <v>0</v>
      </c>
      <c r="AI21" s="19">
        <v>192</v>
      </c>
      <c r="AJ21" s="19">
        <v>34</v>
      </c>
    </row>
    <row r="22" spans="2:36" ht="20.100000000000001" customHeight="1" thickBot="1" x14ac:dyDescent="0.25">
      <c r="B22" s="4" t="s">
        <v>30</v>
      </c>
      <c r="C22" s="19">
        <v>20</v>
      </c>
      <c r="D22" s="19">
        <v>3</v>
      </c>
      <c r="E22" s="19">
        <v>13</v>
      </c>
      <c r="F22" s="19">
        <v>1</v>
      </c>
      <c r="G22" s="19">
        <v>498</v>
      </c>
      <c r="H22" s="19">
        <v>41</v>
      </c>
      <c r="I22" s="19">
        <v>503</v>
      </c>
      <c r="J22" s="19">
        <v>41</v>
      </c>
      <c r="K22" s="19">
        <v>39</v>
      </c>
      <c r="L22" s="19">
        <v>0</v>
      </c>
      <c r="M22" s="19">
        <v>105</v>
      </c>
      <c r="N22" s="19">
        <v>1</v>
      </c>
      <c r="O22" s="19">
        <v>49</v>
      </c>
      <c r="P22" s="19">
        <v>0</v>
      </c>
      <c r="Q22" s="19">
        <v>1227</v>
      </c>
      <c r="R22" s="19">
        <v>87</v>
      </c>
      <c r="S22" s="19">
        <v>85</v>
      </c>
      <c r="T22" s="19">
        <v>0</v>
      </c>
      <c r="U22" s="19">
        <v>19</v>
      </c>
      <c r="V22" s="19">
        <v>0</v>
      </c>
      <c r="W22" s="19">
        <v>120</v>
      </c>
      <c r="X22" s="19">
        <v>2</v>
      </c>
      <c r="Y22" s="19">
        <v>23</v>
      </c>
      <c r="Z22" s="19">
        <v>0</v>
      </c>
      <c r="AA22" s="19">
        <v>88</v>
      </c>
      <c r="AB22" s="19">
        <v>2</v>
      </c>
      <c r="AC22" s="19">
        <v>128</v>
      </c>
      <c r="AD22" s="19">
        <v>3</v>
      </c>
      <c r="AE22" s="19">
        <v>0</v>
      </c>
      <c r="AF22" s="19">
        <v>0</v>
      </c>
      <c r="AG22" s="19">
        <v>1</v>
      </c>
      <c r="AH22" s="19">
        <v>0</v>
      </c>
      <c r="AI22" s="19">
        <v>464</v>
      </c>
      <c r="AJ22" s="19">
        <v>7</v>
      </c>
    </row>
    <row r="23" spans="2:36" ht="20.100000000000001" customHeight="1" thickBot="1" x14ac:dyDescent="0.25">
      <c r="B23" s="4" t="s">
        <v>31</v>
      </c>
      <c r="C23" s="19">
        <v>25</v>
      </c>
      <c r="D23" s="19">
        <v>68</v>
      </c>
      <c r="E23" s="19">
        <v>90</v>
      </c>
      <c r="F23" s="19">
        <v>105</v>
      </c>
      <c r="G23" s="19">
        <v>557</v>
      </c>
      <c r="H23" s="19">
        <v>210</v>
      </c>
      <c r="I23" s="19">
        <v>577</v>
      </c>
      <c r="J23" s="19">
        <v>195</v>
      </c>
      <c r="K23" s="19">
        <v>65</v>
      </c>
      <c r="L23" s="19">
        <v>70</v>
      </c>
      <c r="M23" s="19">
        <v>164</v>
      </c>
      <c r="N23" s="19">
        <v>79</v>
      </c>
      <c r="O23" s="19">
        <v>34</v>
      </c>
      <c r="P23" s="19">
        <v>6</v>
      </c>
      <c r="Q23" s="19">
        <v>1512</v>
      </c>
      <c r="R23" s="19">
        <v>733</v>
      </c>
      <c r="S23" s="19">
        <v>166</v>
      </c>
      <c r="T23" s="19">
        <v>69</v>
      </c>
      <c r="U23" s="19">
        <v>29</v>
      </c>
      <c r="V23" s="19">
        <v>0</v>
      </c>
      <c r="W23" s="19">
        <v>152</v>
      </c>
      <c r="X23" s="19">
        <v>19</v>
      </c>
      <c r="Y23" s="19">
        <v>2</v>
      </c>
      <c r="Z23" s="19">
        <v>0</v>
      </c>
      <c r="AA23" s="19">
        <v>119</v>
      </c>
      <c r="AB23" s="19">
        <v>14</v>
      </c>
      <c r="AC23" s="19">
        <v>234</v>
      </c>
      <c r="AD23" s="19">
        <v>21</v>
      </c>
      <c r="AE23" s="19">
        <v>4</v>
      </c>
      <c r="AF23" s="19">
        <v>5</v>
      </c>
      <c r="AG23" s="19">
        <v>26</v>
      </c>
      <c r="AH23" s="19">
        <v>9</v>
      </c>
      <c r="AI23" s="19">
        <v>732</v>
      </c>
      <c r="AJ23" s="19">
        <v>137</v>
      </c>
    </row>
    <row r="24" spans="2:36" ht="20.100000000000001" customHeight="1" thickBot="1" x14ac:dyDescent="0.25">
      <c r="B24" s="4" t="s">
        <v>32</v>
      </c>
      <c r="C24" s="19">
        <v>3</v>
      </c>
      <c r="D24" s="19">
        <v>0</v>
      </c>
      <c r="E24" s="19">
        <v>5</v>
      </c>
      <c r="F24" s="19">
        <v>0</v>
      </c>
      <c r="G24" s="19">
        <v>133</v>
      </c>
      <c r="H24" s="19">
        <v>0</v>
      </c>
      <c r="I24" s="19">
        <v>133</v>
      </c>
      <c r="J24" s="19">
        <v>0</v>
      </c>
      <c r="K24" s="19">
        <v>4</v>
      </c>
      <c r="L24" s="19">
        <v>0</v>
      </c>
      <c r="M24" s="19">
        <v>57</v>
      </c>
      <c r="N24" s="19">
        <v>0</v>
      </c>
      <c r="O24" s="19">
        <v>2</v>
      </c>
      <c r="P24" s="19">
        <v>0</v>
      </c>
      <c r="Q24" s="19">
        <v>337</v>
      </c>
      <c r="R24" s="19">
        <v>0</v>
      </c>
      <c r="S24" s="19">
        <v>31</v>
      </c>
      <c r="T24" s="19">
        <v>0</v>
      </c>
      <c r="U24" s="19">
        <v>1</v>
      </c>
      <c r="V24" s="19">
        <v>0</v>
      </c>
      <c r="W24" s="19">
        <v>17</v>
      </c>
      <c r="X24" s="19">
        <v>0</v>
      </c>
      <c r="Y24" s="19">
        <v>1</v>
      </c>
      <c r="Z24" s="19">
        <v>0</v>
      </c>
      <c r="AA24" s="19">
        <v>11</v>
      </c>
      <c r="AB24" s="19">
        <v>0</v>
      </c>
      <c r="AC24" s="19">
        <v>36</v>
      </c>
      <c r="AD24" s="19">
        <v>0</v>
      </c>
      <c r="AE24" s="19">
        <v>0</v>
      </c>
      <c r="AF24" s="19">
        <v>0</v>
      </c>
      <c r="AG24" s="19">
        <v>4</v>
      </c>
      <c r="AH24" s="19">
        <v>0</v>
      </c>
      <c r="AI24" s="19">
        <v>101</v>
      </c>
      <c r="AJ24" s="19">
        <v>0</v>
      </c>
    </row>
    <row r="25" spans="2:36" ht="20.100000000000001" customHeight="1" thickBot="1" x14ac:dyDescent="0.25">
      <c r="B25" s="4" t="s">
        <v>33</v>
      </c>
      <c r="C25" s="19">
        <v>3</v>
      </c>
      <c r="D25" s="19">
        <v>2</v>
      </c>
      <c r="E25" s="19">
        <v>15</v>
      </c>
      <c r="F25" s="19">
        <v>0</v>
      </c>
      <c r="G25" s="19">
        <v>251</v>
      </c>
      <c r="H25" s="19">
        <v>18</v>
      </c>
      <c r="I25" s="19">
        <v>255</v>
      </c>
      <c r="J25" s="19">
        <v>17</v>
      </c>
      <c r="K25" s="19">
        <v>22</v>
      </c>
      <c r="L25" s="19">
        <v>0</v>
      </c>
      <c r="M25" s="19">
        <v>18</v>
      </c>
      <c r="N25" s="19">
        <v>7</v>
      </c>
      <c r="O25" s="19">
        <v>0</v>
      </c>
      <c r="P25" s="19">
        <v>0</v>
      </c>
      <c r="Q25" s="19">
        <v>564</v>
      </c>
      <c r="R25" s="19">
        <v>44</v>
      </c>
      <c r="S25" s="19">
        <v>21</v>
      </c>
      <c r="T25" s="19">
        <v>0</v>
      </c>
      <c r="U25" s="19">
        <v>4</v>
      </c>
      <c r="V25" s="19">
        <v>0</v>
      </c>
      <c r="W25" s="19">
        <v>15</v>
      </c>
      <c r="X25" s="19">
        <v>1</v>
      </c>
      <c r="Y25" s="19">
        <v>0</v>
      </c>
      <c r="Z25" s="19">
        <v>2</v>
      </c>
      <c r="AA25" s="19">
        <v>8</v>
      </c>
      <c r="AB25" s="19">
        <v>2</v>
      </c>
      <c r="AC25" s="19">
        <v>22</v>
      </c>
      <c r="AD25" s="19">
        <v>1</v>
      </c>
      <c r="AE25" s="19">
        <v>0</v>
      </c>
      <c r="AF25" s="19">
        <v>0</v>
      </c>
      <c r="AG25" s="19">
        <v>4</v>
      </c>
      <c r="AH25" s="19">
        <v>0</v>
      </c>
      <c r="AI25" s="19">
        <v>74</v>
      </c>
      <c r="AJ25" s="19">
        <v>6</v>
      </c>
    </row>
    <row r="26" spans="2:36" ht="20.100000000000001" customHeight="1" thickBot="1" x14ac:dyDescent="0.25">
      <c r="B26" s="4" t="s">
        <v>34</v>
      </c>
      <c r="C26" s="19">
        <v>11</v>
      </c>
      <c r="D26" s="19">
        <v>2</v>
      </c>
      <c r="E26" s="19">
        <v>100</v>
      </c>
      <c r="F26" s="19">
        <v>0</v>
      </c>
      <c r="G26" s="19">
        <v>476</v>
      </c>
      <c r="H26" s="19">
        <v>35</v>
      </c>
      <c r="I26" s="19">
        <v>473</v>
      </c>
      <c r="J26" s="19">
        <v>38</v>
      </c>
      <c r="K26" s="19">
        <v>74</v>
      </c>
      <c r="L26" s="19">
        <v>6</v>
      </c>
      <c r="M26" s="19">
        <v>66</v>
      </c>
      <c r="N26" s="19">
        <v>0</v>
      </c>
      <c r="O26" s="19">
        <v>70</v>
      </c>
      <c r="P26" s="19">
        <v>0</v>
      </c>
      <c r="Q26" s="19">
        <v>1270</v>
      </c>
      <c r="R26" s="19">
        <v>81</v>
      </c>
      <c r="S26" s="19">
        <v>92</v>
      </c>
      <c r="T26" s="19">
        <v>1</v>
      </c>
      <c r="U26" s="19">
        <v>0</v>
      </c>
      <c r="V26" s="19">
        <v>0</v>
      </c>
      <c r="W26" s="19">
        <v>110</v>
      </c>
      <c r="X26" s="19">
        <v>1</v>
      </c>
      <c r="Y26" s="19">
        <v>7</v>
      </c>
      <c r="Z26" s="19">
        <v>0</v>
      </c>
      <c r="AA26" s="19">
        <v>71</v>
      </c>
      <c r="AB26" s="19">
        <v>0</v>
      </c>
      <c r="AC26" s="19">
        <v>127</v>
      </c>
      <c r="AD26" s="19">
        <v>1</v>
      </c>
      <c r="AE26" s="19">
        <v>7</v>
      </c>
      <c r="AF26" s="19">
        <v>0</v>
      </c>
      <c r="AG26" s="19">
        <v>44</v>
      </c>
      <c r="AH26" s="19">
        <v>0</v>
      </c>
      <c r="AI26" s="19">
        <v>458</v>
      </c>
      <c r="AJ26" s="19">
        <v>3</v>
      </c>
    </row>
    <row r="27" spans="2:36" ht="20.100000000000001" customHeight="1" thickBot="1" x14ac:dyDescent="0.25">
      <c r="B27" s="4" t="s">
        <v>35</v>
      </c>
      <c r="C27" s="19">
        <v>3</v>
      </c>
      <c r="D27" s="19">
        <v>15</v>
      </c>
      <c r="E27" s="19">
        <v>28</v>
      </c>
      <c r="F27" s="19">
        <v>15</v>
      </c>
      <c r="G27" s="19">
        <v>158</v>
      </c>
      <c r="H27" s="19">
        <v>82</v>
      </c>
      <c r="I27" s="19">
        <v>154</v>
      </c>
      <c r="J27" s="19">
        <v>82</v>
      </c>
      <c r="K27" s="19">
        <v>4</v>
      </c>
      <c r="L27" s="19">
        <v>4</v>
      </c>
      <c r="M27" s="19">
        <v>93</v>
      </c>
      <c r="N27" s="19">
        <v>72</v>
      </c>
      <c r="O27" s="19">
        <v>23</v>
      </c>
      <c r="P27" s="19">
        <v>7</v>
      </c>
      <c r="Q27" s="19">
        <v>463</v>
      </c>
      <c r="R27" s="19">
        <v>277</v>
      </c>
      <c r="S27" s="19">
        <v>14</v>
      </c>
      <c r="T27" s="19">
        <v>13</v>
      </c>
      <c r="U27" s="19">
        <v>0</v>
      </c>
      <c r="V27" s="19">
        <v>0</v>
      </c>
      <c r="W27" s="19">
        <v>21</v>
      </c>
      <c r="X27" s="19">
        <v>13</v>
      </c>
      <c r="Y27" s="19">
        <v>1</v>
      </c>
      <c r="Z27" s="19">
        <v>0</v>
      </c>
      <c r="AA27" s="19">
        <v>20</v>
      </c>
      <c r="AB27" s="19">
        <v>4</v>
      </c>
      <c r="AC27" s="19">
        <v>35</v>
      </c>
      <c r="AD27" s="19">
        <v>20</v>
      </c>
      <c r="AE27" s="19">
        <v>0</v>
      </c>
      <c r="AF27" s="19">
        <v>0</v>
      </c>
      <c r="AG27" s="19">
        <v>5</v>
      </c>
      <c r="AH27" s="19">
        <v>18</v>
      </c>
      <c r="AI27" s="19">
        <v>96</v>
      </c>
      <c r="AJ27" s="19">
        <v>68</v>
      </c>
    </row>
    <row r="28" spans="2:36" ht="20.100000000000001" customHeight="1" thickBot="1" x14ac:dyDescent="0.25">
      <c r="B28" s="4" t="s">
        <v>36</v>
      </c>
      <c r="C28" s="19">
        <v>1</v>
      </c>
      <c r="D28" s="19">
        <v>0</v>
      </c>
      <c r="E28" s="19">
        <v>1</v>
      </c>
      <c r="F28" s="19">
        <v>0</v>
      </c>
      <c r="G28" s="19">
        <v>51</v>
      </c>
      <c r="H28" s="19">
        <v>11</v>
      </c>
      <c r="I28" s="19">
        <v>51</v>
      </c>
      <c r="J28" s="19">
        <v>11</v>
      </c>
      <c r="K28" s="19">
        <v>0</v>
      </c>
      <c r="L28" s="19">
        <v>0</v>
      </c>
      <c r="M28" s="19">
        <v>0</v>
      </c>
      <c r="N28" s="19">
        <v>0</v>
      </c>
      <c r="O28" s="19">
        <v>1</v>
      </c>
      <c r="P28" s="19">
        <v>0</v>
      </c>
      <c r="Q28" s="19">
        <v>105</v>
      </c>
      <c r="R28" s="19">
        <v>22</v>
      </c>
      <c r="S28" s="19">
        <v>5</v>
      </c>
      <c r="T28" s="19">
        <v>0</v>
      </c>
      <c r="U28" s="19">
        <v>0</v>
      </c>
      <c r="V28" s="19">
        <v>0</v>
      </c>
      <c r="W28" s="19">
        <v>11</v>
      </c>
      <c r="X28" s="19">
        <v>0</v>
      </c>
      <c r="Y28" s="19">
        <v>0</v>
      </c>
      <c r="Z28" s="19">
        <v>0</v>
      </c>
      <c r="AA28" s="19">
        <v>3</v>
      </c>
      <c r="AB28" s="19">
        <v>0</v>
      </c>
      <c r="AC28" s="19">
        <v>13</v>
      </c>
      <c r="AD28" s="19">
        <v>0</v>
      </c>
      <c r="AE28" s="19">
        <v>4</v>
      </c>
      <c r="AF28" s="19">
        <v>0</v>
      </c>
      <c r="AG28" s="19">
        <v>0</v>
      </c>
      <c r="AH28" s="19">
        <v>0</v>
      </c>
      <c r="AI28" s="19">
        <v>36</v>
      </c>
      <c r="AJ28" s="19">
        <v>0</v>
      </c>
    </row>
    <row r="29" spans="2:36" ht="20.100000000000001" customHeight="1" thickBot="1" x14ac:dyDescent="0.25">
      <c r="B29" s="5" t="s">
        <v>37</v>
      </c>
      <c r="C29" s="19">
        <v>3</v>
      </c>
      <c r="D29" s="19">
        <v>0</v>
      </c>
      <c r="E29" s="19">
        <v>25</v>
      </c>
      <c r="F29" s="19">
        <v>1</v>
      </c>
      <c r="G29" s="19">
        <v>147</v>
      </c>
      <c r="H29" s="19">
        <v>2</v>
      </c>
      <c r="I29" s="19">
        <v>129</v>
      </c>
      <c r="J29" s="19">
        <v>2</v>
      </c>
      <c r="K29" s="19">
        <v>13</v>
      </c>
      <c r="L29" s="19">
        <v>0</v>
      </c>
      <c r="M29" s="19">
        <v>18</v>
      </c>
      <c r="N29" s="19">
        <v>0</v>
      </c>
      <c r="O29" s="19">
        <v>0</v>
      </c>
      <c r="P29" s="19">
        <v>0</v>
      </c>
      <c r="Q29" s="19">
        <v>335</v>
      </c>
      <c r="R29" s="19">
        <v>5</v>
      </c>
      <c r="S29" s="19">
        <v>21</v>
      </c>
      <c r="T29" s="19">
        <v>0</v>
      </c>
      <c r="U29" s="19">
        <v>1</v>
      </c>
      <c r="V29" s="19">
        <v>0</v>
      </c>
      <c r="W29" s="19">
        <v>25</v>
      </c>
      <c r="X29" s="19">
        <v>0</v>
      </c>
      <c r="Y29" s="19">
        <v>3</v>
      </c>
      <c r="Z29" s="19">
        <v>0</v>
      </c>
      <c r="AA29" s="19">
        <v>20</v>
      </c>
      <c r="AB29" s="19">
        <v>0</v>
      </c>
      <c r="AC29" s="19">
        <v>39</v>
      </c>
      <c r="AD29" s="19">
        <v>0</v>
      </c>
      <c r="AE29" s="19">
        <v>2</v>
      </c>
      <c r="AF29" s="19">
        <v>0</v>
      </c>
      <c r="AG29" s="19">
        <v>2</v>
      </c>
      <c r="AH29" s="19">
        <v>0</v>
      </c>
      <c r="AI29" s="19">
        <v>113</v>
      </c>
      <c r="AJ29" s="19">
        <v>0</v>
      </c>
    </row>
    <row r="30" spans="2:36" ht="20.100000000000001" customHeight="1" thickBot="1" x14ac:dyDescent="0.25">
      <c r="B30" s="6" t="s">
        <v>38</v>
      </c>
      <c r="C30" s="20">
        <v>0</v>
      </c>
      <c r="D30" s="20">
        <v>1</v>
      </c>
      <c r="E30" s="20">
        <v>42</v>
      </c>
      <c r="F30" s="20">
        <v>0</v>
      </c>
      <c r="G30" s="20">
        <v>47</v>
      </c>
      <c r="H30" s="20">
        <v>0</v>
      </c>
      <c r="I30" s="20">
        <v>47</v>
      </c>
      <c r="J30" s="20">
        <v>0</v>
      </c>
      <c r="K30" s="20">
        <v>2</v>
      </c>
      <c r="L30" s="20">
        <v>0</v>
      </c>
      <c r="M30" s="20">
        <v>0</v>
      </c>
      <c r="N30" s="20">
        <v>0</v>
      </c>
      <c r="O30" s="20">
        <v>38</v>
      </c>
      <c r="P30" s="20">
        <v>0</v>
      </c>
      <c r="Q30" s="20">
        <v>176</v>
      </c>
      <c r="R30" s="20">
        <v>1</v>
      </c>
      <c r="S30" s="20">
        <v>23</v>
      </c>
      <c r="T30" s="20">
        <v>0</v>
      </c>
      <c r="U30" s="20">
        <v>0</v>
      </c>
      <c r="V30" s="20">
        <v>0</v>
      </c>
      <c r="W30" s="20">
        <v>38</v>
      </c>
      <c r="X30" s="20">
        <v>0</v>
      </c>
      <c r="Y30" s="20">
        <v>0</v>
      </c>
      <c r="Z30" s="20">
        <v>0</v>
      </c>
      <c r="AA30" s="20">
        <v>0</v>
      </c>
      <c r="AB30" s="20">
        <v>0</v>
      </c>
      <c r="AC30" s="20">
        <v>40</v>
      </c>
      <c r="AD30" s="20">
        <v>0</v>
      </c>
      <c r="AE30" s="20">
        <v>0</v>
      </c>
      <c r="AF30" s="20">
        <v>0</v>
      </c>
      <c r="AG30" s="20">
        <v>0</v>
      </c>
      <c r="AH30" s="20">
        <v>0</v>
      </c>
      <c r="AI30" s="20">
        <v>101</v>
      </c>
      <c r="AJ30" s="20">
        <v>0</v>
      </c>
    </row>
    <row r="31" spans="2:36" ht="20.100000000000001" customHeight="1" thickBot="1" x14ac:dyDescent="0.25">
      <c r="B31" s="7" t="s">
        <v>39</v>
      </c>
      <c r="C31" s="9">
        <f>SUM(C14:C30)</f>
        <v>181</v>
      </c>
      <c r="D31" s="9">
        <f t="shared" ref="D31:AJ31" si="0">SUM(D14:D30)</f>
        <v>140</v>
      </c>
      <c r="E31" s="9">
        <f t="shared" si="0"/>
        <v>559</v>
      </c>
      <c r="F31" s="9">
        <f t="shared" si="0"/>
        <v>211</v>
      </c>
      <c r="G31" s="9">
        <f t="shared" si="0"/>
        <v>4111</v>
      </c>
      <c r="H31" s="9">
        <f t="shared" si="0"/>
        <v>1149</v>
      </c>
      <c r="I31" s="9">
        <f t="shared" si="0"/>
        <v>4216</v>
      </c>
      <c r="J31" s="9">
        <f t="shared" si="0"/>
        <v>1073</v>
      </c>
      <c r="K31" s="9">
        <f t="shared" si="0"/>
        <v>529</v>
      </c>
      <c r="L31" s="9">
        <f t="shared" si="0"/>
        <v>111</v>
      </c>
      <c r="M31" s="9">
        <f t="shared" si="0"/>
        <v>921</v>
      </c>
      <c r="N31" s="9">
        <f t="shared" si="0"/>
        <v>259</v>
      </c>
      <c r="O31" s="9">
        <f t="shared" si="0"/>
        <v>322</v>
      </c>
      <c r="P31" s="9">
        <f t="shared" si="0"/>
        <v>103</v>
      </c>
      <c r="Q31" s="9">
        <f t="shared" si="0"/>
        <v>10839</v>
      </c>
      <c r="R31" s="9">
        <f t="shared" si="0"/>
        <v>3046</v>
      </c>
      <c r="S31" s="9">
        <f t="shared" si="0"/>
        <v>872</v>
      </c>
      <c r="T31" s="9">
        <f t="shared" si="0"/>
        <v>123</v>
      </c>
      <c r="U31" s="9">
        <f t="shared" si="0"/>
        <v>153</v>
      </c>
      <c r="V31" s="9">
        <f t="shared" si="0"/>
        <v>1</v>
      </c>
      <c r="W31" s="9">
        <f t="shared" si="0"/>
        <v>962</v>
      </c>
      <c r="X31" s="9">
        <f t="shared" si="0"/>
        <v>65</v>
      </c>
      <c r="Y31" s="9">
        <f t="shared" si="0"/>
        <v>81</v>
      </c>
      <c r="Z31" s="9">
        <f t="shared" si="0"/>
        <v>7</v>
      </c>
      <c r="AA31" s="9">
        <f t="shared" si="0"/>
        <v>614</v>
      </c>
      <c r="AB31" s="9">
        <f t="shared" si="0"/>
        <v>34</v>
      </c>
      <c r="AC31" s="9">
        <f t="shared" si="0"/>
        <v>1394</v>
      </c>
      <c r="AD31" s="9">
        <f t="shared" si="0"/>
        <v>84</v>
      </c>
      <c r="AE31" s="9">
        <f t="shared" si="0"/>
        <v>21</v>
      </c>
      <c r="AF31" s="9">
        <f t="shared" si="0"/>
        <v>5</v>
      </c>
      <c r="AG31" s="9">
        <f t="shared" si="0"/>
        <v>339</v>
      </c>
      <c r="AH31" s="9">
        <f t="shared" si="0"/>
        <v>44</v>
      </c>
      <c r="AI31" s="9">
        <f t="shared" si="0"/>
        <v>4436</v>
      </c>
      <c r="AJ31" s="9">
        <f t="shared" si="0"/>
        <v>363</v>
      </c>
    </row>
  </sheetData>
  <mergeCells count="17">
    <mergeCell ref="AE12:AF12"/>
    <mergeCell ref="AG12:AH12"/>
    <mergeCell ref="AI12:AJ12"/>
    <mergeCell ref="U12:V12"/>
    <mergeCell ref="W12:X12"/>
    <mergeCell ref="Y12:Z12"/>
    <mergeCell ref="AA12:AB12"/>
    <mergeCell ref="AC12:AD12"/>
    <mergeCell ref="M12:N12"/>
    <mergeCell ref="O12:P12"/>
    <mergeCell ref="Q12:R12"/>
    <mergeCell ref="S12:T12"/>
    <mergeCell ref="C12:D12"/>
    <mergeCell ref="E12:F12"/>
    <mergeCell ref="G12:H12"/>
    <mergeCell ref="I12:J12"/>
    <mergeCell ref="K12:L12"/>
  </mergeCells>
  <pageMargins left="0.70866141732283472" right="0.70866141732283472" top="0.74803149606299213" bottom="0.74803149606299213" header="0.31496062992125984" footer="0.31496062992125984"/>
  <pageSetup paperSize="9" scale="54" fitToWidth="2" orientation="landscape" horizontalDpi="300" verticalDpi="30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10:J31"/>
  <sheetViews>
    <sheetView workbookViewId="0"/>
  </sheetViews>
  <sheetFormatPr baseColWidth="10" defaultRowHeight="12.75" x14ac:dyDescent="0.2"/>
  <cols>
    <col min="1" max="1" width="8.625" customWidth="1"/>
    <col min="2" max="2" width="27" customWidth="1"/>
    <col min="3" max="8" width="20.375" customWidth="1"/>
    <col min="9" max="9" width="18.625" bestFit="1" customWidth="1"/>
    <col min="10" max="10" width="21.125" bestFit="1" customWidth="1"/>
    <col min="20" max="20" width="12.75" customWidth="1"/>
  </cols>
  <sheetData>
    <row r="10" spans="2:10" ht="24" customHeight="1" x14ac:dyDescent="0.2">
      <c r="B10" s="14"/>
      <c r="C10" s="81" t="s">
        <v>223</v>
      </c>
      <c r="D10" s="82"/>
      <c r="E10" s="82"/>
      <c r="F10" s="82"/>
      <c r="G10" s="82"/>
      <c r="H10" s="82"/>
      <c r="I10" s="82"/>
      <c r="J10" s="82"/>
    </row>
    <row r="11" spans="2:10" ht="57.75" thickBot="1" x14ac:dyDescent="0.25">
      <c r="B11" s="14"/>
      <c r="C11" s="33" t="s">
        <v>157</v>
      </c>
      <c r="D11" s="34" t="s">
        <v>158</v>
      </c>
      <c r="E11" s="34" t="s">
        <v>159</v>
      </c>
      <c r="F11" s="34" t="s">
        <v>160</v>
      </c>
      <c r="G11" s="34" t="s">
        <v>161</v>
      </c>
      <c r="H11" s="33" t="s">
        <v>260</v>
      </c>
      <c r="I11" s="34" t="s">
        <v>162</v>
      </c>
      <c r="J11" s="34" t="s">
        <v>249</v>
      </c>
    </row>
    <row r="12" spans="2:10" ht="20.100000000000001" customHeight="1" thickBot="1" x14ac:dyDescent="0.25">
      <c r="B12" s="3" t="s">
        <v>22</v>
      </c>
      <c r="C12" s="18">
        <v>1954</v>
      </c>
      <c r="D12" s="18">
        <v>1400</v>
      </c>
      <c r="E12" s="18">
        <v>14</v>
      </c>
      <c r="F12" s="18">
        <v>534</v>
      </c>
      <c r="G12" s="18">
        <v>6</v>
      </c>
      <c r="H12" s="18">
        <v>16</v>
      </c>
      <c r="I12" s="18">
        <v>1432</v>
      </c>
      <c r="J12" s="18">
        <v>522</v>
      </c>
    </row>
    <row r="13" spans="2:10" ht="20.100000000000001" customHeight="1" thickBot="1" x14ac:dyDescent="0.25">
      <c r="B13" s="4" t="s">
        <v>23</v>
      </c>
      <c r="C13" s="19">
        <v>203</v>
      </c>
      <c r="D13" s="19">
        <v>112</v>
      </c>
      <c r="E13" s="19">
        <v>2</v>
      </c>
      <c r="F13" s="19">
        <v>88</v>
      </c>
      <c r="G13" s="19">
        <v>1</v>
      </c>
      <c r="H13" s="19">
        <v>9</v>
      </c>
      <c r="I13" s="19">
        <v>108</v>
      </c>
      <c r="J13" s="19">
        <v>95</v>
      </c>
    </row>
    <row r="14" spans="2:10" ht="20.100000000000001" customHeight="1" thickBot="1" x14ac:dyDescent="0.25">
      <c r="B14" s="4" t="s">
        <v>24</v>
      </c>
      <c r="C14" s="19">
        <v>201</v>
      </c>
      <c r="D14" s="19">
        <v>137</v>
      </c>
      <c r="E14" s="19">
        <v>0</v>
      </c>
      <c r="F14" s="19">
        <v>64</v>
      </c>
      <c r="G14" s="19">
        <v>0</v>
      </c>
      <c r="H14" s="19">
        <v>2</v>
      </c>
      <c r="I14" s="19">
        <v>148</v>
      </c>
      <c r="J14" s="19">
        <v>53</v>
      </c>
    </row>
    <row r="15" spans="2:10" ht="20.100000000000001" customHeight="1" thickBot="1" x14ac:dyDescent="0.25">
      <c r="B15" s="4" t="s">
        <v>25</v>
      </c>
      <c r="C15" s="19">
        <v>322</v>
      </c>
      <c r="D15" s="19">
        <v>164</v>
      </c>
      <c r="E15" s="19">
        <v>6</v>
      </c>
      <c r="F15" s="19">
        <v>148</v>
      </c>
      <c r="G15" s="19">
        <v>4</v>
      </c>
      <c r="H15" s="19">
        <v>0</v>
      </c>
      <c r="I15" s="19">
        <v>167</v>
      </c>
      <c r="J15" s="19">
        <v>155</v>
      </c>
    </row>
    <row r="16" spans="2:10" ht="20.100000000000001" customHeight="1" thickBot="1" x14ac:dyDescent="0.25">
      <c r="B16" s="4" t="s">
        <v>26</v>
      </c>
      <c r="C16" s="19">
        <v>394</v>
      </c>
      <c r="D16" s="19">
        <v>264</v>
      </c>
      <c r="E16" s="19">
        <v>9</v>
      </c>
      <c r="F16" s="19">
        <v>121</v>
      </c>
      <c r="G16" s="19">
        <v>0</v>
      </c>
      <c r="H16" s="19">
        <v>3</v>
      </c>
      <c r="I16" s="19">
        <v>268</v>
      </c>
      <c r="J16" s="19">
        <v>126</v>
      </c>
    </row>
    <row r="17" spans="2:10" ht="20.100000000000001" customHeight="1" thickBot="1" x14ac:dyDescent="0.25">
      <c r="B17" s="4" t="s">
        <v>27</v>
      </c>
      <c r="C17" s="19">
        <v>83</v>
      </c>
      <c r="D17" s="19">
        <v>57</v>
      </c>
      <c r="E17" s="19">
        <v>0</v>
      </c>
      <c r="F17" s="19">
        <v>26</v>
      </c>
      <c r="G17" s="19">
        <v>0</v>
      </c>
      <c r="H17" s="19">
        <v>0</v>
      </c>
      <c r="I17" s="19">
        <v>53</v>
      </c>
      <c r="J17" s="19">
        <v>30</v>
      </c>
    </row>
    <row r="18" spans="2:10" ht="20.100000000000001" customHeight="1" thickBot="1" x14ac:dyDescent="0.25">
      <c r="B18" s="4" t="s">
        <v>28</v>
      </c>
      <c r="C18" s="19">
        <v>443</v>
      </c>
      <c r="D18" s="19">
        <v>246</v>
      </c>
      <c r="E18" s="19">
        <v>1</v>
      </c>
      <c r="F18" s="19">
        <v>195</v>
      </c>
      <c r="G18" s="19">
        <v>1</v>
      </c>
      <c r="H18" s="19">
        <v>2</v>
      </c>
      <c r="I18" s="19">
        <v>248</v>
      </c>
      <c r="J18" s="19">
        <v>195</v>
      </c>
    </row>
    <row r="19" spans="2:10" ht="20.100000000000001" customHeight="1" thickBot="1" x14ac:dyDescent="0.25">
      <c r="B19" s="4" t="s">
        <v>29</v>
      </c>
      <c r="C19" s="19">
        <v>477</v>
      </c>
      <c r="D19" s="19">
        <v>297</v>
      </c>
      <c r="E19" s="19">
        <v>3</v>
      </c>
      <c r="F19" s="19">
        <v>175</v>
      </c>
      <c r="G19" s="19">
        <v>2</v>
      </c>
      <c r="H19" s="19">
        <v>4</v>
      </c>
      <c r="I19" s="19">
        <v>288</v>
      </c>
      <c r="J19" s="19">
        <v>189</v>
      </c>
    </row>
    <row r="20" spans="2:10" ht="20.100000000000001" customHeight="1" thickBot="1" x14ac:dyDescent="0.25">
      <c r="B20" s="4" t="s">
        <v>30</v>
      </c>
      <c r="C20" s="19">
        <v>1318</v>
      </c>
      <c r="D20" s="19">
        <v>711</v>
      </c>
      <c r="E20" s="19">
        <v>10</v>
      </c>
      <c r="F20" s="19">
        <v>595</v>
      </c>
      <c r="G20" s="19">
        <v>2</v>
      </c>
      <c r="H20" s="19">
        <v>8</v>
      </c>
      <c r="I20" s="19">
        <v>644</v>
      </c>
      <c r="J20" s="19">
        <v>674</v>
      </c>
    </row>
    <row r="21" spans="2:10" ht="20.100000000000001" customHeight="1" thickBot="1" x14ac:dyDescent="0.25">
      <c r="B21" s="4" t="s">
        <v>31</v>
      </c>
      <c r="C21" s="19">
        <v>1205</v>
      </c>
      <c r="D21" s="19">
        <v>683</v>
      </c>
      <c r="E21" s="19">
        <v>8</v>
      </c>
      <c r="F21" s="19">
        <v>511</v>
      </c>
      <c r="G21" s="19">
        <v>3</v>
      </c>
      <c r="H21" s="19">
        <v>3</v>
      </c>
      <c r="I21" s="19">
        <v>702</v>
      </c>
      <c r="J21" s="19">
        <v>503</v>
      </c>
    </row>
    <row r="22" spans="2:10" ht="20.100000000000001" customHeight="1" thickBot="1" x14ac:dyDescent="0.25">
      <c r="B22" s="4" t="s">
        <v>32</v>
      </c>
      <c r="C22" s="19">
        <v>184</v>
      </c>
      <c r="D22" s="19">
        <v>135</v>
      </c>
      <c r="E22" s="19">
        <v>8</v>
      </c>
      <c r="F22" s="19">
        <v>41</v>
      </c>
      <c r="G22" s="19">
        <v>0</v>
      </c>
      <c r="H22" s="19">
        <v>9</v>
      </c>
      <c r="I22" s="19">
        <v>142</v>
      </c>
      <c r="J22" s="19">
        <v>42</v>
      </c>
    </row>
    <row r="23" spans="2:10" ht="20.100000000000001" customHeight="1" thickBot="1" x14ac:dyDescent="0.25">
      <c r="B23" s="4" t="s">
        <v>33</v>
      </c>
      <c r="C23" s="19">
        <v>457</v>
      </c>
      <c r="D23" s="19">
        <v>319</v>
      </c>
      <c r="E23" s="19">
        <v>15</v>
      </c>
      <c r="F23" s="19">
        <v>123</v>
      </c>
      <c r="G23" s="19">
        <v>0</v>
      </c>
      <c r="H23" s="19">
        <v>1</v>
      </c>
      <c r="I23" s="19">
        <v>344</v>
      </c>
      <c r="J23" s="19">
        <v>113</v>
      </c>
    </row>
    <row r="24" spans="2:10" ht="20.100000000000001" customHeight="1" thickBot="1" x14ac:dyDescent="0.25">
      <c r="B24" s="4" t="s">
        <v>34</v>
      </c>
      <c r="C24" s="19">
        <v>1422</v>
      </c>
      <c r="D24" s="19">
        <v>754</v>
      </c>
      <c r="E24" s="19">
        <v>6</v>
      </c>
      <c r="F24" s="19">
        <v>660</v>
      </c>
      <c r="G24" s="19">
        <v>2</v>
      </c>
      <c r="H24" s="19">
        <v>0</v>
      </c>
      <c r="I24" s="19">
        <v>719</v>
      </c>
      <c r="J24" s="19">
        <v>703</v>
      </c>
    </row>
    <row r="25" spans="2:10" ht="20.100000000000001" customHeight="1" thickBot="1" x14ac:dyDescent="0.25">
      <c r="B25" s="4" t="s">
        <v>35</v>
      </c>
      <c r="C25" s="19">
        <v>341</v>
      </c>
      <c r="D25" s="19">
        <v>223</v>
      </c>
      <c r="E25" s="19">
        <v>2</v>
      </c>
      <c r="F25" s="19">
        <v>115</v>
      </c>
      <c r="G25" s="19">
        <v>1</v>
      </c>
      <c r="H25" s="19">
        <v>2</v>
      </c>
      <c r="I25" s="19">
        <v>213</v>
      </c>
      <c r="J25" s="19">
        <v>128</v>
      </c>
    </row>
    <row r="26" spans="2:10" ht="20.100000000000001" customHeight="1" thickBot="1" x14ac:dyDescent="0.25">
      <c r="B26" s="4" t="s">
        <v>36</v>
      </c>
      <c r="C26" s="19">
        <v>93</v>
      </c>
      <c r="D26" s="19">
        <v>52</v>
      </c>
      <c r="E26" s="19">
        <v>0</v>
      </c>
      <c r="F26" s="19">
        <v>41</v>
      </c>
      <c r="G26" s="19">
        <v>0</v>
      </c>
      <c r="H26" s="19">
        <v>5</v>
      </c>
      <c r="I26" s="19">
        <v>45</v>
      </c>
      <c r="J26" s="19">
        <v>48</v>
      </c>
    </row>
    <row r="27" spans="2:10" ht="20.100000000000001" customHeight="1" thickBot="1" x14ac:dyDescent="0.25">
      <c r="B27" s="5" t="s">
        <v>37</v>
      </c>
      <c r="C27" s="19">
        <v>249</v>
      </c>
      <c r="D27" s="19">
        <v>120</v>
      </c>
      <c r="E27" s="19">
        <v>2</v>
      </c>
      <c r="F27" s="19">
        <v>123</v>
      </c>
      <c r="G27" s="19">
        <v>4</v>
      </c>
      <c r="H27" s="19">
        <v>11</v>
      </c>
      <c r="I27" s="19">
        <v>139</v>
      </c>
      <c r="J27" s="19">
        <v>110</v>
      </c>
    </row>
    <row r="28" spans="2:10" ht="20.100000000000001" customHeight="1" thickBot="1" x14ac:dyDescent="0.25">
      <c r="B28" s="6" t="s">
        <v>38</v>
      </c>
      <c r="C28" s="20">
        <v>57</v>
      </c>
      <c r="D28" s="20">
        <v>34</v>
      </c>
      <c r="E28" s="20">
        <v>0</v>
      </c>
      <c r="F28" s="20">
        <v>23</v>
      </c>
      <c r="G28" s="20">
        <v>0</v>
      </c>
      <c r="H28" s="20">
        <v>0</v>
      </c>
      <c r="I28" s="20">
        <v>30</v>
      </c>
      <c r="J28" s="20">
        <v>27</v>
      </c>
    </row>
    <row r="29" spans="2:10" ht="20.100000000000001" customHeight="1" thickBot="1" x14ac:dyDescent="0.25">
      <c r="B29" s="7" t="s">
        <v>39</v>
      </c>
      <c r="C29" s="9">
        <f>SUM(C12:C28)</f>
        <v>9403</v>
      </c>
      <c r="D29" s="9">
        <f t="shared" ref="D29:G29" si="0">SUM(D12:D28)</f>
        <v>5708</v>
      </c>
      <c r="E29" s="9">
        <f t="shared" si="0"/>
        <v>86</v>
      </c>
      <c r="F29" s="9">
        <f t="shared" si="0"/>
        <v>3583</v>
      </c>
      <c r="G29" s="9">
        <f t="shared" si="0"/>
        <v>26</v>
      </c>
      <c r="H29" s="9">
        <f>SUM(H12:H28)</f>
        <v>75</v>
      </c>
      <c r="I29" s="9">
        <f t="shared" ref="I29" si="1">SUM(I12:I28)</f>
        <v>5690</v>
      </c>
      <c r="J29" s="9">
        <f>SUM(J12:J28)</f>
        <v>3713</v>
      </c>
    </row>
    <row r="30" spans="2:10" x14ac:dyDescent="0.2">
      <c r="C30" s="54"/>
      <c r="D30" s="54"/>
      <c r="E30" s="54"/>
      <c r="F30" s="54"/>
      <c r="G30" s="54"/>
      <c r="H30" s="54"/>
      <c r="I30" s="54"/>
      <c r="J30" s="54"/>
    </row>
    <row r="31" spans="2:10" ht="20.100000000000001" customHeight="1" x14ac:dyDescent="0.2">
      <c r="B31" s="83" t="s">
        <v>261</v>
      </c>
      <c r="C31" s="83"/>
      <c r="D31" s="83"/>
      <c r="E31" s="83"/>
      <c r="F31" s="83"/>
    </row>
  </sheetData>
  <mergeCells count="2">
    <mergeCell ref="C10:J10"/>
    <mergeCell ref="B31:F31"/>
  </mergeCells>
  <pageMargins left="0.7" right="0.7" top="0.75" bottom="0.75" header="0.3" footer="0.3"/>
  <pageSetup paperSize="9" orientation="portrait" horizontalDpi="1200" verticalDpi="120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9:C27"/>
  <sheetViews>
    <sheetView workbookViewId="0"/>
  </sheetViews>
  <sheetFormatPr baseColWidth="10" defaultRowHeight="12.75" x14ac:dyDescent="0.2"/>
  <cols>
    <col min="1" max="1" width="8.625" customWidth="1"/>
    <col min="2" max="2" width="27" customWidth="1"/>
    <col min="3" max="3" width="26.25" customWidth="1"/>
    <col min="19" max="19" width="12.875" customWidth="1"/>
  </cols>
  <sheetData>
    <row r="9" spans="2:3" ht="41.25" customHeight="1" thickBot="1" x14ac:dyDescent="0.25">
      <c r="B9" s="81" t="s">
        <v>242</v>
      </c>
      <c r="C9" s="82"/>
    </row>
    <row r="10" spans="2:3" ht="20.100000000000001" customHeight="1" thickBot="1" x14ac:dyDescent="0.25">
      <c r="B10" s="3" t="s">
        <v>22</v>
      </c>
      <c r="C10" s="18">
        <v>1151</v>
      </c>
    </row>
    <row r="11" spans="2:3" ht="20.100000000000001" customHeight="1" thickBot="1" x14ac:dyDescent="0.25">
      <c r="B11" s="4" t="s">
        <v>23</v>
      </c>
      <c r="C11" s="19">
        <v>146</v>
      </c>
    </row>
    <row r="12" spans="2:3" ht="20.100000000000001" customHeight="1" thickBot="1" x14ac:dyDescent="0.25">
      <c r="B12" s="4" t="s">
        <v>24</v>
      </c>
      <c r="C12" s="19">
        <v>139</v>
      </c>
    </row>
    <row r="13" spans="2:3" ht="20.100000000000001" customHeight="1" thickBot="1" x14ac:dyDescent="0.25">
      <c r="B13" s="4" t="s">
        <v>25</v>
      </c>
      <c r="C13" s="19">
        <v>189</v>
      </c>
    </row>
    <row r="14" spans="2:3" ht="20.100000000000001" customHeight="1" thickBot="1" x14ac:dyDescent="0.25">
      <c r="B14" s="4" t="s">
        <v>26</v>
      </c>
      <c r="C14" s="19">
        <v>536</v>
      </c>
    </row>
    <row r="15" spans="2:3" ht="20.100000000000001" customHeight="1" thickBot="1" x14ac:dyDescent="0.25">
      <c r="B15" s="4" t="s">
        <v>27</v>
      </c>
      <c r="C15" s="19">
        <v>69</v>
      </c>
    </row>
    <row r="16" spans="2:3" ht="20.100000000000001" customHeight="1" thickBot="1" x14ac:dyDescent="0.25">
      <c r="B16" s="4" t="s">
        <v>28</v>
      </c>
      <c r="C16" s="19">
        <v>141</v>
      </c>
    </row>
    <row r="17" spans="2:3" ht="20.100000000000001" customHeight="1" thickBot="1" x14ac:dyDescent="0.25">
      <c r="B17" s="4" t="s">
        <v>29</v>
      </c>
      <c r="C17" s="19">
        <v>221</v>
      </c>
    </row>
    <row r="18" spans="2:3" ht="20.100000000000001" customHeight="1" thickBot="1" x14ac:dyDescent="0.25">
      <c r="B18" s="4" t="s">
        <v>30</v>
      </c>
      <c r="C18" s="19">
        <v>508</v>
      </c>
    </row>
    <row r="19" spans="2:3" ht="20.100000000000001" customHeight="1" thickBot="1" x14ac:dyDescent="0.25">
      <c r="B19" s="4" t="s">
        <v>31</v>
      </c>
      <c r="C19" s="19">
        <v>940</v>
      </c>
    </row>
    <row r="20" spans="2:3" ht="20.100000000000001" customHeight="1" thickBot="1" x14ac:dyDescent="0.25">
      <c r="B20" s="4" t="s">
        <v>32</v>
      </c>
      <c r="C20" s="19">
        <v>138</v>
      </c>
    </row>
    <row r="21" spans="2:3" ht="20.100000000000001" customHeight="1" thickBot="1" x14ac:dyDescent="0.25">
      <c r="B21" s="4" t="s">
        <v>33</v>
      </c>
      <c r="C21" s="19">
        <v>243</v>
      </c>
    </row>
    <row r="22" spans="2:3" ht="20.100000000000001" customHeight="1" thickBot="1" x14ac:dyDescent="0.25">
      <c r="B22" s="4" t="s">
        <v>34</v>
      </c>
      <c r="C22" s="19">
        <v>201</v>
      </c>
    </row>
    <row r="23" spans="2:3" ht="20.100000000000001" customHeight="1" thickBot="1" x14ac:dyDescent="0.25">
      <c r="B23" s="4" t="s">
        <v>35</v>
      </c>
      <c r="C23" s="19">
        <v>366</v>
      </c>
    </row>
    <row r="24" spans="2:3" ht="20.100000000000001" customHeight="1" thickBot="1" x14ac:dyDescent="0.25">
      <c r="B24" s="4" t="s">
        <v>36</v>
      </c>
      <c r="C24" s="19">
        <v>102</v>
      </c>
    </row>
    <row r="25" spans="2:3" ht="20.100000000000001" customHeight="1" thickBot="1" x14ac:dyDescent="0.25">
      <c r="B25" s="5" t="s">
        <v>37</v>
      </c>
      <c r="C25" s="19">
        <v>322</v>
      </c>
    </row>
    <row r="26" spans="2:3" ht="20.100000000000001" customHeight="1" thickBot="1" x14ac:dyDescent="0.25">
      <c r="B26" s="6" t="s">
        <v>38</v>
      </c>
      <c r="C26" s="20">
        <v>29</v>
      </c>
    </row>
    <row r="27" spans="2:3" ht="20.100000000000001" customHeight="1" thickBot="1" x14ac:dyDescent="0.25">
      <c r="B27" s="7" t="s">
        <v>39</v>
      </c>
      <c r="C27" s="9">
        <f>SUM(C10:C26)</f>
        <v>5441</v>
      </c>
    </row>
  </sheetData>
  <mergeCells count="1">
    <mergeCell ref="B9:C9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9:Q29"/>
  <sheetViews>
    <sheetView workbookViewId="0"/>
  </sheetViews>
  <sheetFormatPr baseColWidth="10" defaultRowHeight="12.75" x14ac:dyDescent="0.2"/>
  <cols>
    <col min="1" max="1" width="8.625" customWidth="1"/>
    <col min="2" max="2" width="27" customWidth="1"/>
    <col min="3" max="3" width="9.25" bestFit="1" customWidth="1"/>
    <col min="4" max="5" width="12.5" bestFit="1" customWidth="1"/>
    <col min="6" max="6" width="10.125" bestFit="1" customWidth="1"/>
    <col min="7" max="7" width="12" bestFit="1" customWidth="1"/>
    <col min="8" max="8" width="9.25" bestFit="1" customWidth="1"/>
    <col min="9" max="10" width="12.5" bestFit="1" customWidth="1"/>
    <col min="11" max="11" width="10.125" bestFit="1" customWidth="1"/>
    <col min="12" max="12" width="12" bestFit="1" customWidth="1"/>
    <col min="13" max="13" width="9.25" bestFit="1" customWidth="1"/>
    <col min="14" max="15" width="12.5" bestFit="1" customWidth="1"/>
    <col min="16" max="16" width="10.125" bestFit="1" customWidth="1"/>
    <col min="17" max="17" width="12" bestFit="1" customWidth="1"/>
    <col min="19" max="19" width="12.75" customWidth="1"/>
  </cols>
  <sheetData>
    <row r="9" spans="2:17" ht="41.25" customHeight="1" x14ac:dyDescent="0.2">
      <c r="B9" s="35"/>
      <c r="C9" s="81" t="s">
        <v>240</v>
      </c>
      <c r="D9" s="82"/>
      <c r="E9" s="82"/>
      <c r="F9" s="82"/>
      <c r="G9" s="82"/>
      <c r="H9" s="81" t="s">
        <v>241</v>
      </c>
      <c r="I9" s="82"/>
      <c r="J9" s="82"/>
      <c r="K9" s="82"/>
      <c r="L9" s="82"/>
      <c r="M9" s="81" t="s">
        <v>52</v>
      </c>
      <c r="N9" s="82"/>
      <c r="O9" s="82"/>
      <c r="P9" s="82"/>
      <c r="Q9" s="82"/>
    </row>
    <row r="10" spans="2:17" ht="41.25" customHeight="1" thickBot="1" x14ac:dyDescent="0.25">
      <c r="B10" s="36"/>
      <c r="C10" s="33" t="s">
        <v>163</v>
      </c>
      <c r="D10" s="33" t="s">
        <v>164</v>
      </c>
      <c r="E10" s="33" t="s">
        <v>165</v>
      </c>
      <c r="F10" s="33" t="s">
        <v>166</v>
      </c>
      <c r="G10" s="33" t="s">
        <v>167</v>
      </c>
      <c r="H10" s="33" t="s">
        <v>163</v>
      </c>
      <c r="I10" s="33" t="s">
        <v>164</v>
      </c>
      <c r="J10" s="33" t="s">
        <v>165</v>
      </c>
      <c r="K10" s="33" t="s">
        <v>166</v>
      </c>
      <c r="L10" s="33" t="s">
        <v>167</v>
      </c>
      <c r="M10" s="33" t="s">
        <v>163</v>
      </c>
      <c r="N10" s="33" t="s">
        <v>164</v>
      </c>
      <c r="O10" s="33" t="s">
        <v>165</v>
      </c>
      <c r="P10" s="33" t="s">
        <v>166</v>
      </c>
      <c r="Q10" s="33" t="s">
        <v>167</v>
      </c>
    </row>
    <row r="11" spans="2:17" ht="20.100000000000001" customHeight="1" thickBot="1" x14ac:dyDescent="0.25">
      <c r="B11" s="3" t="s">
        <v>22</v>
      </c>
      <c r="C11" s="18">
        <v>1541</v>
      </c>
      <c r="D11" s="18">
        <v>1038</v>
      </c>
      <c r="E11" s="18">
        <v>353</v>
      </c>
      <c r="F11" s="18">
        <v>122</v>
      </c>
      <c r="G11" s="18">
        <v>28</v>
      </c>
      <c r="H11" s="18">
        <v>28</v>
      </c>
      <c r="I11" s="18">
        <v>20</v>
      </c>
      <c r="J11" s="18">
        <v>0</v>
      </c>
      <c r="K11" s="18">
        <v>8</v>
      </c>
      <c r="L11" s="18">
        <v>0</v>
      </c>
      <c r="M11" s="18">
        <v>1569</v>
      </c>
      <c r="N11" s="18">
        <v>1058</v>
      </c>
      <c r="O11" s="18">
        <v>353</v>
      </c>
      <c r="P11" s="18">
        <v>130</v>
      </c>
      <c r="Q11" s="18">
        <v>28</v>
      </c>
    </row>
    <row r="12" spans="2:17" ht="20.100000000000001" customHeight="1" thickBot="1" x14ac:dyDescent="0.25">
      <c r="B12" s="4" t="s">
        <v>23</v>
      </c>
      <c r="C12" s="19">
        <v>181</v>
      </c>
      <c r="D12" s="19">
        <v>92</v>
      </c>
      <c r="E12" s="19">
        <v>80</v>
      </c>
      <c r="F12" s="19">
        <v>6</v>
      </c>
      <c r="G12" s="19">
        <v>3</v>
      </c>
      <c r="H12" s="19">
        <v>0</v>
      </c>
      <c r="I12" s="19">
        <v>0</v>
      </c>
      <c r="J12" s="19">
        <v>0</v>
      </c>
      <c r="K12" s="19">
        <v>0</v>
      </c>
      <c r="L12" s="19">
        <v>0</v>
      </c>
      <c r="M12" s="19">
        <v>181</v>
      </c>
      <c r="N12" s="19">
        <v>92</v>
      </c>
      <c r="O12" s="19">
        <v>80</v>
      </c>
      <c r="P12" s="19">
        <v>6</v>
      </c>
      <c r="Q12" s="19">
        <v>3</v>
      </c>
    </row>
    <row r="13" spans="2:17" ht="20.100000000000001" customHeight="1" thickBot="1" x14ac:dyDescent="0.25">
      <c r="B13" s="4" t="s">
        <v>24</v>
      </c>
      <c r="C13" s="19">
        <v>173</v>
      </c>
      <c r="D13" s="19">
        <v>121</v>
      </c>
      <c r="E13" s="19">
        <v>46</v>
      </c>
      <c r="F13" s="19">
        <v>5</v>
      </c>
      <c r="G13" s="19">
        <v>1</v>
      </c>
      <c r="H13" s="19">
        <v>0</v>
      </c>
      <c r="I13" s="19">
        <v>0</v>
      </c>
      <c r="J13" s="19">
        <v>0</v>
      </c>
      <c r="K13" s="19">
        <v>0</v>
      </c>
      <c r="L13" s="19">
        <v>0</v>
      </c>
      <c r="M13" s="19">
        <v>173</v>
      </c>
      <c r="N13" s="19">
        <v>121</v>
      </c>
      <c r="O13" s="19">
        <v>46</v>
      </c>
      <c r="P13" s="19">
        <v>5</v>
      </c>
      <c r="Q13" s="19">
        <v>1</v>
      </c>
    </row>
    <row r="14" spans="2:17" ht="20.100000000000001" customHeight="1" thickBot="1" x14ac:dyDescent="0.25">
      <c r="B14" s="4" t="s">
        <v>25</v>
      </c>
      <c r="C14" s="19">
        <v>232</v>
      </c>
      <c r="D14" s="19">
        <v>120</v>
      </c>
      <c r="E14" s="19">
        <v>92</v>
      </c>
      <c r="F14" s="19">
        <v>14</v>
      </c>
      <c r="G14" s="19">
        <v>6</v>
      </c>
      <c r="H14" s="19">
        <v>0</v>
      </c>
      <c r="I14" s="19">
        <v>0</v>
      </c>
      <c r="J14" s="19">
        <v>0</v>
      </c>
      <c r="K14" s="19">
        <v>0</v>
      </c>
      <c r="L14" s="19">
        <v>0</v>
      </c>
      <c r="M14" s="19">
        <v>232</v>
      </c>
      <c r="N14" s="19">
        <v>120</v>
      </c>
      <c r="O14" s="19">
        <v>92</v>
      </c>
      <c r="P14" s="19">
        <v>14</v>
      </c>
      <c r="Q14" s="19">
        <v>6</v>
      </c>
    </row>
    <row r="15" spans="2:17" ht="20.100000000000001" customHeight="1" thickBot="1" x14ac:dyDescent="0.25">
      <c r="B15" s="4" t="s">
        <v>26</v>
      </c>
      <c r="C15" s="19">
        <v>734</v>
      </c>
      <c r="D15" s="19">
        <v>494</v>
      </c>
      <c r="E15" s="19">
        <v>203</v>
      </c>
      <c r="F15" s="19">
        <v>23</v>
      </c>
      <c r="G15" s="19">
        <v>14</v>
      </c>
      <c r="H15" s="19">
        <v>3</v>
      </c>
      <c r="I15" s="19">
        <v>2</v>
      </c>
      <c r="J15" s="19">
        <v>1</v>
      </c>
      <c r="K15" s="19">
        <v>0</v>
      </c>
      <c r="L15" s="19">
        <v>0</v>
      </c>
      <c r="M15" s="19">
        <v>737</v>
      </c>
      <c r="N15" s="19">
        <v>496</v>
      </c>
      <c r="O15" s="19">
        <v>204</v>
      </c>
      <c r="P15" s="19">
        <v>23</v>
      </c>
      <c r="Q15" s="19">
        <v>14</v>
      </c>
    </row>
    <row r="16" spans="2:17" ht="20.100000000000001" customHeight="1" thickBot="1" x14ac:dyDescent="0.25">
      <c r="B16" s="4" t="s">
        <v>27</v>
      </c>
      <c r="C16" s="19">
        <v>86</v>
      </c>
      <c r="D16" s="19">
        <v>59</v>
      </c>
      <c r="E16" s="19">
        <v>25</v>
      </c>
      <c r="F16" s="19">
        <v>2</v>
      </c>
      <c r="G16" s="19">
        <v>0</v>
      </c>
      <c r="H16" s="19">
        <v>0</v>
      </c>
      <c r="I16" s="19">
        <v>0</v>
      </c>
      <c r="J16" s="19">
        <v>0</v>
      </c>
      <c r="K16" s="19">
        <v>0</v>
      </c>
      <c r="L16" s="19">
        <v>0</v>
      </c>
      <c r="M16" s="19">
        <v>86</v>
      </c>
      <c r="N16" s="19">
        <v>59</v>
      </c>
      <c r="O16" s="19">
        <v>25</v>
      </c>
      <c r="P16" s="19">
        <v>2</v>
      </c>
      <c r="Q16" s="19">
        <v>0</v>
      </c>
    </row>
    <row r="17" spans="2:17" ht="20.100000000000001" customHeight="1" thickBot="1" x14ac:dyDescent="0.25">
      <c r="B17" s="4" t="s">
        <v>28</v>
      </c>
      <c r="C17" s="19">
        <v>193</v>
      </c>
      <c r="D17" s="19">
        <v>100</v>
      </c>
      <c r="E17" s="19">
        <v>67</v>
      </c>
      <c r="F17" s="19">
        <v>20</v>
      </c>
      <c r="G17" s="19">
        <v>6</v>
      </c>
      <c r="H17" s="19">
        <v>0</v>
      </c>
      <c r="I17" s="19">
        <v>0</v>
      </c>
      <c r="J17" s="19">
        <v>0</v>
      </c>
      <c r="K17" s="19">
        <v>0</v>
      </c>
      <c r="L17" s="19">
        <v>0</v>
      </c>
      <c r="M17" s="19">
        <v>193</v>
      </c>
      <c r="N17" s="19">
        <v>100</v>
      </c>
      <c r="O17" s="19">
        <v>67</v>
      </c>
      <c r="P17" s="19">
        <v>20</v>
      </c>
      <c r="Q17" s="19">
        <v>6</v>
      </c>
    </row>
    <row r="18" spans="2:17" ht="20.100000000000001" customHeight="1" thickBot="1" x14ac:dyDescent="0.25">
      <c r="B18" s="4" t="s">
        <v>29</v>
      </c>
      <c r="C18" s="19">
        <v>280</v>
      </c>
      <c r="D18" s="19">
        <v>166</v>
      </c>
      <c r="E18" s="19">
        <v>91</v>
      </c>
      <c r="F18" s="19">
        <v>17</v>
      </c>
      <c r="G18" s="19">
        <v>6</v>
      </c>
      <c r="H18" s="19">
        <v>0</v>
      </c>
      <c r="I18" s="19">
        <v>0</v>
      </c>
      <c r="J18" s="19">
        <v>0</v>
      </c>
      <c r="K18" s="19">
        <v>0</v>
      </c>
      <c r="L18" s="19">
        <v>0</v>
      </c>
      <c r="M18" s="19">
        <v>280</v>
      </c>
      <c r="N18" s="19">
        <v>166</v>
      </c>
      <c r="O18" s="19">
        <v>91</v>
      </c>
      <c r="P18" s="19">
        <v>17</v>
      </c>
      <c r="Q18" s="19">
        <v>6</v>
      </c>
    </row>
    <row r="19" spans="2:17" ht="20.100000000000001" customHeight="1" thickBot="1" x14ac:dyDescent="0.25">
      <c r="B19" s="4" t="s">
        <v>30</v>
      </c>
      <c r="C19" s="19">
        <v>637</v>
      </c>
      <c r="D19" s="19">
        <v>353</v>
      </c>
      <c r="E19" s="19">
        <v>233</v>
      </c>
      <c r="F19" s="19">
        <v>30</v>
      </c>
      <c r="G19" s="19">
        <v>21</v>
      </c>
      <c r="H19" s="19">
        <v>3</v>
      </c>
      <c r="I19" s="19">
        <v>0</v>
      </c>
      <c r="J19" s="19">
        <v>2</v>
      </c>
      <c r="K19" s="19">
        <v>1</v>
      </c>
      <c r="L19" s="19">
        <v>0</v>
      </c>
      <c r="M19" s="19">
        <v>640</v>
      </c>
      <c r="N19" s="19">
        <v>353</v>
      </c>
      <c r="O19" s="19">
        <v>235</v>
      </c>
      <c r="P19" s="19">
        <v>31</v>
      </c>
      <c r="Q19" s="19">
        <v>21</v>
      </c>
    </row>
    <row r="20" spans="2:17" ht="20.100000000000001" customHeight="1" thickBot="1" x14ac:dyDescent="0.25">
      <c r="B20" s="4" t="s">
        <v>31</v>
      </c>
      <c r="C20" s="19">
        <v>1220</v>
      </c>
      <c r="D20" s="19">
        <v>691</v>
      </c>
      <c r="E20" s="19">
        <v>432</v>
      </c>
      <c r="F20" s="19">
        <v>75</v>
      </c>
      <c r="G20" s="19">
        <v>22</v>
      </c>
      <c r="H20" s="19">
        <v>3</v>
      </c>
      <c r="I20" s="19">
        <v>3</v>
      </c>
      <c r="J20" s="19">
        <v>0</v>
      </c>
      <c r="K20" s="19">
        <v>0</v>
      </c>
      <c r="L20" s="19">
        <v>0</v>
      </c>
      <c r="M20" s="19">
        <v>1223</v>
      </c>
      <c r="N20" s="19">
        <v>694</v>
      </c>
      <c r="O20" s="19">
        <v>432</v>
      </c>
      <c r="P20" s="19">
        <v>75</v>
      </c>
      <c r="Q20" s="19">
        <v>22</v>
      </c>
    </row>
    <row r="21" spans="2:17" ht="20.100000000000001" customHeight="1" thickBot="1" x14ac:dyDescent="0.25">
      <c r="B21" s="4" t="s">
        <v>32</v>
      </c>
      <c r="C21" s="19">
        <v>161</v>
      </c>
      <c r="D21" s="19">
        <v>144</v>
      </c>
      <c r="E21" s="19">
        <v>9</v>
      </c>
      <c r="F21" s="19">
        <v>4</v>
      </c>
      <c r="G21" s="19">
        <v>4</v>
      </c>
      <c r="H21" s="19">
        <v>5</v>
      </c>
      <c r="I21" s="19">
        <v>5</v>
      </c>
      <c r="J21" s="19">
        <v>0</v>
      </c>
      <c r="K21" s="19">
        <v>0</v>
      </c>
      <c r="L21" s="19">
        <v>0</v>
      </c>
      <c r="M21" s="19">
        <v>166</v>
      </c>
      <c r="N21" s="19">
        <v>149</v>
      </c>
      <c r="O21" s="19">
        <v>9</v>
      </c>
      <c r="P21" s="19">
        <v>4</v>
      </c>
      <c r="Q21" s="19">
        <v>4</v>
      </c>
    </row>
    <row r="22" spans="2:17" ht="20.100000000000001" customHeight="1" thickBot="1" x14ac:dyDescent="0.25">
      <c r="B22" s="4" t="s">
        <v>33</v>
      </c>
      <c r="C22" s="19">
        <v>317</v>
      </c>
      <c r="D22" s="19">
        <v>200</v>
      </c>
      <c r="E22" s="19">
        <v>82</v>
      </c>
      <c r="F22" s="19">
        <v>31</v>
      </c>
      <c r="G22" s="19">
        <v>4</v>
      </c>
      <c r="H22" s="19">
        <v>0</v>
      </c>
      <c r="I22" s="19">
        <v>0</v>
      </c>
      <c r="J22" s="19">
        <v>0</v>
      </c>
      <c r="K22" s="19">
        <v>0</v>
      </c>
      <c r="L22" s="19">
        <v>0</v>
      </c>
      <c r="M22" s="19">
        <v>317</v>
      </c>
      <c r="N22" s="19">
        <v>200</v>
      </c>
      <c r="O22" s="19">
        <v>82</v>
      </c>
      <c r="P22" s="19">
        <v>31</v>
      </c>
      <c r="Q22" s="19">
        <v>4</v>
      </c>
    </row>
    <row r="23" spans="2:17" ht="20.100000000000001" customHeight="1" thickBot="1" x14ac:dyDescent="0.25">
      <c r="B23" s="4" t="s">
        <v>34</v>
      </c>
      <c r="C23" s="19">
        <v>330</v>
      </c>
      <c r="D23" s="19">
        <v>158</v>
      </c>
      <c r="E23" s="19">
        <v>112</v>
      </c>
      <c r="F23" s="19">
        <v>46</v>
      </c>
      <c r="G23" s="19">
        <v>14</v>
      </c>
      <c r="H23" s="19">
        <v>0</v>
      </c>
      <c r="I23" s="19">
        <v>0</v>
      </c>
      <c r="J23" s="19">
        <v>0</v>
      </c>
      <c r="K23" s="19">
        <v>0</v>
      </c>
      <c r="L23" s="19">
        <v>0</v>
      </c>
      <c r="M23" s="19">
        <v>330</v>
      </c>
      <c r="N23" s="19">
        <v>158</v>
      </c>
      <c r="O23" s="19">
        <v>112</v>
      </c>
      <c r="P23" s="19">
        <v>46</v>
      </c>
      <c r="Q23" s="19">
        <v>14</v>
      </c>
    </row>
    <row r="24" spans="2:17" ht="20.100000000000001" customHeight="1" thickBot="1" x14ac:dyDescent="0.25">
      <c r="B24" s="4" t="s">
        <v>35</v>
      </c>
      <c r="C24" s="19">
        <v>420</v>
      </c>
      <c r="D24" s="19">
        <v>271</v>
      </c>
      <c r="E24" s="19">
        <v>132</v>
      </c>
      <c r="F24" s="19">
        <v>13</v>
      </c>
      <c r="G24" s="19">
        <v>4</v>
      </c>
      <c r="H24" s="19">
        <v>4</v>
      </c>
      <c r="I24" s="19">
        <v>4</v>
      </c>
      <c r="J24" s="19">
        <v>0</v>
      </c>
      <c r="K24" s="19">
        <v>0</v>
      </c>
      <c r="L24" s="19">
        <v>0</v>
      </c>
      <c r="M24" s="19">
        <v>424</v>
      </c>
      <c r="N24" s="19">
        <v>275</v>
      </c>
      <c r="O24" s="19">
        <v>132</v>
      </c>
      <c r="P24" s="19">
        <v>13</v>
      </c>
      <c r="Q24" s="19">
        <v>4</v>
      </c>
    </row>
    <row r="25" spans="2:17" ht="20.100000000000001" customHeight="1" thickBot="1" x14ac:dyDescent="0.25">
      <c r="B25" s="4" t="s">
        <v>36</v>
      </c>
      <c r="C25" s="19">
        <v>118</v>
      </c>
      <c r="D25" s="19">
        <v>56</v>
      </c>
      <c r="E25" s="19">
        <v>55</v>
      </c>
      <c r="F25" s="19">
        <v>4</v>
      </c>
      <c r="G25" s="19">
        <v>3</v>
      </c>
      <c r="H25" s="19">
        <v>0</v>
      </c>
      <c r="I25" s="19">
        <v>0</v>
      </c>
      <c r="J25" s="19">
        <v>0</v>
      </c>
      <c r="K25" s="19">
        <v>0</v>
      </c>
      <c r="L25" s="19">
        <v>0</v>
      </c>
      <c r="M25" s="19">
        <v>118</v>
      </c>
      <c r="N25" s="19">
        <v>56</v>
      </c>
      <c r="O25" s="19">
        <v>55</v>
      </c>
      <c r="P25" s="19">
        <v>4</v>
      </c>
      <c r="Q25" s="19">
        <v>3</v>
      </c>
    </row>
    <row r="26" spans="2:17" ht="20.100000000000001" customHeight="1" thickBot="1" x14ac:dyDescent="0.25">
      <c r="B26" s="5" t="s">
        <v>37</v>
      </c>
      <c r="C26" s="19">
        <v>361</v>
      </c>
      <c r="D26" s="19">
        <v>171</v>
      </c>
      <c r="E26" s="19">
        <v>181</v>
      </c>
      <c r="F26" s="19">
        <v>7</v>
      </c>
      <c r="G26" s="19">
        <v>2</v>
      </c>
      <c r="H26" s="19">
        <v>1</v>
      </c>
      <c r="I26" s="19">
        <v>0</v>
      </c>
      <c r="J26" s="19">
        <v>1</v>
      </c>
      <c r="K26" s="19">
        <v>0</v>
      </c>
      <c r="L26" s="19">
        <v>0</v>
      </c>
      <c r="M26" s="19">
        <v>362</v>
      </c>
      <c r="N26" s="19">
        <v>171</v>
      </c>
      <c r="O26" s="19">
        <v>182</v>
      </c>
      <c r="P26" s="19">
        <v>7</v>
      </c>
      <c r="Q26" s="19">
        <v>2</v>
      </c>
    </row>
    <row r="27" spans="2:17" ht="20.100000000000001" customHeight="1" thickBot="1" x14ac:dyDescent="0.25">
      <c r="B27" s="6" t="s">
        <v>38</v>
      </c>
      <c r="C27" s="20">
        <v>36</v>
      </c>
      <c r="D27" s="20">
        <v>16</v>
      </c>
      <c r="E27" s="20">
        <v>20</v>
      </c>
      <c r="F27" s="20">
        <v>0</v>
      </c>
      <c r="G27" s="20">
        <v>0</v>
      </c>
      <c r="H27" s="20">
        <v>0</v>
      </c>
      <c r="I27" s="20">
        <v>0</v>
      </c>
      <c r="J27" s="20">
        <v>0</v>
      </c>
      <c r="K27" s="20">
        <v>0</v>
      </c>
      <c r="L27" s="20">
        <v>0</v>
      </c>
      <c r="M27" s="20">
        <v>36</v>
      </c>
      <c r="N27" s="20">
        <v>16</v>
      </c>
      <c r="O27" s="20">
        <v>20</v>
      </c>
      <c r="P27" s="20">
        <v>0</v>
      </c>
      <c r="Q27" s="20">
        <v>0</v>
      </c>
    </row>
    <row r="28" spans="2:17" ht="20.100000000000001" customHeight="1" thickBot="1" x14ac:dyDescent="0.25">
      <c r="B28" s="7" t="s">
        <v>39</v>
      </c>
      <c r="C28" s="9">
        <f>SUM(C11:C27)</f>
        <v>7020</v>
      </c>
      <c r="D28" s="9">
        <f t="shared" ref="D28:Q28" si="0">SUM(D11:D27)</f>
        <v>4250</v>
      </c>
      <c r="E28" s="9">
        <f t="shared" si="0"/>
        <v>2213</v>
      </c>
      <c r="F28" s="9">
        <f t="shared" si="0"/>
        <v>419</v>
      </c>
      <c r="G28" s="9">
        <f t="shared" si="0"/>
        <v>138</v>
      </c>
      <c r="H28" s="9">
        <f t="shared" si="0"/>
        <v>47</v>
      </c>
      <c r="I28" s="9">
        <f t="shared" si="0"/>
        <v>34</v>
      </c>
      <c r="J28" s="9">
        <f t="shared" si="0"/>
        <v>4</v>
      </c>
      <c r="K28" s="9">
        <f t="shared" si="0"/>
        <v>9</v>
      </c>
      <c r="L28" s="9">
        <f t="shared" si="0"/>
        <v>0</v>
      </c>
      <c r="M28" s="9">
        <f t="shared" si="0"/>
        <v>7067</v>
      </c>
      <c r="N28" s="9">
        <f t="shared" si="0"/>
        <v>4284</v>
      </c>
      <c r="O28" s="9">
        <f t="shared" si="0"/>
        <v>2217</v>
      </c>
      <c r="P28" s="9">
        <f t="shared" si="0"/>
        <v>428</v>
      </c>
      <c r="Q28" s="9">
        <f t="shared" si="0"/>
        <v>138</v>
      </c>
    </row>
    <row r="29" spans="2:17" x14ac:dyDescent="0.2"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</row>
  </sheetData>
  <mergeCells count="3">
    <mergeCell ref="C9:G9"/>
    <mergeCell ref="H9:L9"/>
    <mergeCell ref="M9:Q9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B9:E27"/>
  <sheetViews>
    <sheetView workbookViewId="0"/>
  </sheetViews>
  <sheetFormatPr baseColWidth="10" defaultRowHeight="12.75" x14ac:dyDescent="0.2"/>
  <cols>
    <col min="1" max="1" width="8.625" customWidth="1"/>
    <col min="2" max="2" width="27" customWidth="1"/>
    <col min="3" max="5" width="25.75" customWidth="1"/>
    <col min="19" max="19" width="12.625" customWidth="1"/>
  </cols>
  <sheetData>
    <row r="9" spans="2:5" ht="78" customHeight="1" x14ac:dyDescent="0.2">
      <c r="B9" s="36"/>
      <c r="C9" s="24" t="s">
        <v>168</v>
      </c>
      <c r="D9" s="24" t="s">
        <v>169</v>
      </c>
      <c r="E9" s="37" t="s">
        <v>170</v>
      </c>
    </row>
    <row r="10" spans="2:5" ht="20.100000000000001" customHeight="1" thickBot="1" x14ac:dyDescent="0.25">
      <c r="B10" s="3" t="s">
        <v>22</v>
      </c>
      <c r="C10" s="29">
        <f>('Personas Enjuiciadas'!D11+'Personas Enjuiciadas'!E11+'Personas Enjuiciadas'!I11+'Personas Enjuiciadas'!J11)/'Personas Enjuiciadas'!M11</f>
        <v>0.89929891650732952</v>
      </c>
      <c r="D10" s="29">
        <f>('Personas Enjuiciadas'!D11+'Personas Enjuiciadas'!I11)/('Personas Enjuiciadas'!N11+'Personas Enjuiciadas'!P11)</f>
        <v>0.89057239057239057</v>
      </c>
      <c r="E10" s="29">
        <f>('Personas Enjuiciadas'!E11+'Personas Enjuiciadas'!J11)/('Personas Enjuiciadas'!O11+'Personas Enjuiciadas'!Q11)</f>
        <v>0.92650918635170598</v>
      </c>
    </row>
    <row r="11" spans="2:5" ht="20.100000000000001" customHeight="1" thickBot="1" x14ac:dyDescent="0.25">
      <c r="B11" s="4" t="s">
        <v>23</v>
      </c>
      <c r="C11" s="27">
        <f>('Personas Enjuiciadas'!D12+'Personas Enjuiciadas'!E12+'Personas Enjuiciadas'!I12+'Personas Enjuiciadas'!J12)/'Personas Enjuiciadas'!M12</f>
        <v>0.95027624309392267</v>
      </c>
      <c r="D11" s="27">
        <f>('Personas Enjuiciadas'!D12+'Personas Enjuiciadas'!I12)/('Personas Enjuiciadas'!N12+'Personas Enjuiciadas'!P12)</f>
        <v>0.93877551020408168</v>
      </c>
      <c r="E11" s="27">
        <f>('Personas Enjuiciadas'!E12+'Personas Enjuiciadas'!J12)/('Personas Enjuiciadas'!O12+'Personas Enjuiciadas'!Q12)</f>
        <v>0.96385542168674698</v>
      </c>
    </row>
    <row r="12" spans="2:5" ht="20.100000000000001" customHeight="1" thickBot="1" x14ac:dyDescent="0.25">
      <c r="B12" s="4" t="s">
        <v>24</v>
      </c>
      <c r="C12" s="27">
        <f>('Personas Enjuiciadas'!D13+'Personas Enjuiciadas'!E13+'Personas Enjuiciadas'!I13+'Personas Enjuiciadas'!J13)/'Personas Enjuiciadas'!M13</f>
        <v>0.96531791907514453</v>
      </c>
      <c r="D12" s="27">
        <f>('Personas Enjuiciadas'!D13+'Personas Enjuiciadas'!I13)/('Personas Enjuiciadas'!N13+'Personas Enjuiciadas'!P13)</f>
        <v>0.96031746031746035</v>
      </c>
      <c r="E12" s="27">
        <f>('Personas Enjuiciadas'!E13+'Personas Enjuiciadas'!J13)/('Personas Enjuiciadas'!O13+'Personas Enjuiciadas'!Q13)</f>
        <v>0.97872340425531912</v>
      </c>
    </row>
    <row r="13" spans="2:5" ht="20.100000000000001" customHeight="1" thickBot="1" x14ac:dyDescent="0.25">
      <c r="B13" s="4" t="s">
        <v>25</v>
      </c>
      <c r="C13" s="27">
        <f>('Personas Enjuiciadas'!D14+'Personas Enjuiciadas'!E14+'Personas Enjuiciadas'!I14+'Personas Enjuiciadas'!J14)/'Personas Enjuiciadas'!M14</f>
        <v>0.91379310344827591</v>
      </c>
      <c r="D13" s="27">
        <f>('Personas Enjuiciadas'!D14+'Personas Enjuiciadas'!I14)/('Personas Enjuiciadas'!N14+'Personas Enjuiciadas'!P14)</f>
        <v>0.89552238805970152</v>
      </c>
      <c r="E13" s="27">
        <f>('Personas Enjuiciadas'!E14+'Personas Enjuiciadas'!J14)/('Personas Enjuiciadas'!O14+'Personas Enjuiciadas'!Q14)</f>
        <v>0.93877551020408168</v>
      </c>
    </row>
    <row r="14" spans="2:5" ht="20.100000000000001" customHeight="1" thickBot="1" x14ac:dyDescent="0.25">
      <c r="B14" s="4" t="s">
        <v>26</v>
      </c>
      <c r="C14" s="27">
        <f>('Personas Enjuiciadas'!D15+'Personas Enjuiciadas'!E15+'Personas Enjuiciadas'!I15+'Personas Enjuiciadas'!J15)/'Personas Enjuiciadas'!M15</f>
        <v>0.94979647218453189</v>
      </c>
      <c r="D14" s="27">
        <f>('Personas Enjuiciadas'!D15+'Personas Enjuiciadas'!I15)/('Personas Enjuiciadas'!N15+'Personas Enjuiciadas'!P15)</f>
        <v>0.95568400770712914</v>
      </c>
      <c r="E14" s="27">
        <f>('Personas Enjuiciadas'!E15+'Personas Enjuiciadas'!J15)/('Personas Enjuiciadas'!O15+'Personas Enjuiciadas'!Q15)</f>
        <v>0.93577981651376152</v>
      </c>
    </row>
    <row r="15" spans="2:5" ht="20.100000000000001" customHeight="1" thickBot="1" x14ac:dyDescent="0.25">
      <c r="B15" s="4" t="s">
        <v>27</v>
      </c>
      <c r="C15" s="27">
        <f>('Personas Enjuiciadas'!D16+'Personas Enjuiciadas'!E16+'Personas Enjuiciadas'!I16+'Personas Enjuiciadas'!J16)/'Personas Enjuiciadas'!M16</f>
        <v>0.97674418604651159</v>
      </c>
      <c r="D15" s="27">
        <f>('Personas Enjuiciadas'!D16+'Personas Enjuiciadas'!I16)/('Personas Enjuiciadas'!N16+'Personas Enjuiciadas'!P16)</f>
        <v>0.96721311475409832</v>
      </c>
      <c r="E15" s="27">
        <f>('Personas Enjuiciadas'!E16+'Personas Enjuiciadas'!J16)/('Personas Enjuiciadas'!O16+'Personas Enjuiciadas'!Q16)</f>
        <v>1</v>
      </c>
    </row>
    <row r="16" spans="2:5" ht="20.100000000000001" customHeight="1" thickBot="1" x14ac:dyDescent="0.25">
      <c r="B16" s="4" t="s">
        <v>28</v>
      </c>
      <c r="C16" s="27">
        <f>('Personas Enjuiciadas'!D17+'Personas Enjuiciadas'!E17+'Personas Enjuiciadas'!I17+'Personas Enjuiciadas'!J17)/'Personas Enjuiciadas'!M17</f>
        <v>0.86528497409326421</v>
      </c>
      <c r="D16" s="27">
        <f>('Personas Enjuiciadas'!D17+'Personas Enjuiciadas'!I17)/('Personas Enjuiciadas'!N17+'Personas Enjuiciadas'!P17)</f>
        <v>0.83333333333333337</v>
      </c>
      <c r="E16" s="27">
        <f>('Personas Enjuiciadas'!E17+'Personas Enjuiciadas'!J17)/('Personas Enjuiciadas'!O17+'Personas Enjuiciadas'!Q17)</f>
        <v>0.9178082191780822</v>
      </c>
    </row>
    <row r="17" spans="2:5" ht="20.100000000000001" customHeight="1" thickBot="1" x14ac:dyDescent="0.25">
      <c r="B17" s="4" t="s">
        <v>29</v>
      </c>
      <c r="C17" s="27">
        <f>('Personas Enjuiciadas'!D18+'Personas Enjuiciadas'!E18+'Personas Enjuiciadas'!I18+'Personas Enjuiciadas'!J18)/'Personas Enjuiciadas'!M18</f>
        <v>0.91785714285714282</v>
      </c>
      <c r="D17" s="27">
        <f>('Personas Enjuiciadas'!D18+'Personas Enjuiciadas'!I18)/('Personas Enjuiciadas'!N18+'Personas Enjuiciadas'!P18)</f>
        <v>0.90710382513661203</v>
      </c>
      <c r="E17" s="27">
        <f>('Personas Enjuiciadas'!E18+'Personas Enjuiciadas'!J18)/('Personas Enjuiciadas'!O18+'Personas Enjuiciadas'!Q18)</f>
        <v>0.93814432989690721</v>
      </c>
    </row>
    <row r="18" spans="2:5" ht="20.100000000000001" customHeight="1" thickBot="1" x14ac:dyDescent="0.25">
      <c r="B18" s="4" t="s">
        <v>30</v>
      </c>
      <c r="C18" s="27">
        <f>('Personas Enjuiciadas'!D19+'Personas Enjuiciadas'!E19+'Personas Enjuiciadas'!I19+'Personas Enjuiciadas'!J19)/'Personas Enjuiciadas'!M19</f>
        <v>0.91874999999999996</v>
      </c>
      <c r="D18" s="27">
        <f>('Personas Enjuiciadas'!D19+'Personas Enjuiciadas'!I19)/('Personas Enjuiciadas'!N19+'Personas Enjuiciadas'!P19)</f>
        <v>0.91927083333333337</v>
      </c>
      <c r="E18" s="27">
        <f>('Personas Enjuiciadas'!E19+'Personas Enjuiciadas'!J19)/('Personas Enjuiciadas'!O19+'Personas Enjuiciadas'!Q19)</f>
        <v>0.91796875</v>
      </c>
    </row>
    <row r="19" spans="2:5" ht="20.100000000000001" customHeight="1" thickBot="1" x14ac:dyDescent="0.25">
      <c r="B19" s="4" t="s">
        <v>31</v>
      </c>
      <c r="C19" s="27">
        <f>('Personas Enjuiciadas'!D20+'Personas Enjuiciadas'!E20+'Personas Enjuiciadas'!I20+'Personas Enjuiciadas'!J20)/'Personas Enjuiciadas'!M20</f>
        <v>0.92068683565004084</v>
      </c>
      <c r="D19" s="27">
        <f>('Personas Enjuiciadas'!D20+'Personas Enjuiciadas'!I20)/('Personas Enjuiciadas'!N20+'Personas Enjuiciadas'!P20)</f>
        <v>0.9024707412223667</v>
      </c>
      <c r="E19" s="27">
        <f>('Personas Enjuiciadas'!E20+'Personas Enjuiciadas'!J20)/('Personas Enjuiciadas'!O20+'Personas Enjuiciadas'!Q20)</f>
        <v>0.95154185022026427</v>
      </c>
    </row>
    <row r="20" spans="2:5" ht="20.100000000000001" customHeight="1" thickBot="1" x14ac:dyDescent="0.25">
      <c r="B20" s="4" t="s">
        <v>32</v>
      </c>
      <c r="C20" s="27">
        <f>('Personas Enjuiciadas'!D21+'Personas Enjuiciadas'!E21+'Personas Enjuiciadas'!I21+'Personas Enjuiciadas'!J21)/'Personas Enjuiciadas'!M21</f>
        <v>0.95180722891566261</v>
      </c>
      <c r="D20" s="27">
        <f>('Personas Enjuiciadas'!D21+'Personas Enjuiciadas'!I21)/('Personas Enjuiciadas'!N21+'Personas Enjuiciadas'!P21)</f>
        <v>0.97385620915032678</v>
      </c>
      <c r="E20" s="27">
        <f>('Personas Enjuiciadas'!E21+'Personas Enjuiciadas'!J21)/('Personas Enjuiciadas'!O21+'Personas Enjuiciadas'!Q21)</f>
        <v>0.69230769230769229</v>
      </c>
    </row>
    <row r="21" spans="2:5" ht="20.100000000000001" customHeight="1" thickBot="1" x14ac:dyDescent="0.25">
      <c r="B21" s="4" t="s">
        <v>33</v>
      </c>
      <c r="C21" s="27">
        <f>('Personas Enjuiciadas'!D22+'Personas Enjuiciadas'!E22+'Personas Enjuiciadas'!I22+'Personas Enjuiciadas'!J22)/'Personas Enjuiciadas'!M22</f>
        <v>0.88958990536277605</v>
      </c>
      <c r="D21" s="27">
        <f>('Personas Enjuiciadas'!D22+'Personas Enjuiciadas'!I22)/('Personas Enjuiciadas'!N22+'Personas Enjuiciadas'!P22)</f>
        <v>0.86580086580086579</v>
      </c>
      <c r="E21" s="27">
        <f>('Personas Enjuiciadas'!E22+'Personas Enjuiciadas'!J22)/('Personas Enjuiciadas'!O22+'Personas Enjuiciadas'!Q22)</f>
        <v>0.95348837209302328</v>
      </c>
    </row>
    <row r="22" spans="2:5" ht="20.100000000000001" customHeight="1" thickBot="1" x14ac:dyDescent="0.25">
      <c r="B22" s="4" t="s">
        <v>34</v>
      </c>
      <c r="C22" s="27">
        <f>('Personas Enjuiciadas'!D23+'Personas Enjuiciadas'!E23+'Personas Enjuiciadas'!I23+'Personas Enjuiciadas'!J23)/'Personas Enjuiciadas'!M23</f>
        <v>0.81818181818181823</v>
      </c>
      <c r="D22" s="27">
        <f>('Personas Enjuiciadas'!D23+'Personas Enjuiciadas'!I23)/('Personas Enjuiciadas'!N23+'Personas Enjuiciadas'!P23)</f>
        <v>0.77450980392156865</v>
      </c>
      <c r="E22" s="27">
        <f>('Personas Enjuiciadas'!E23+'Personas Enjuiciadas'!J23)/('Personas Enjuiciadas'!O23+'Personas Enjuiciadas'!Q23)</f>
        <v>0.88888888888888884</v>
      </c>
    </row>
    <row r="23" spans="2:5" ht="20.100000000000001" customHeight="1" thickBot="1" x14ac:dyDescent="0.25">
      <c r="B23" s="4" t="s">
        <v>35</v>
      </c>
      <c r="C23" s="27">
        <f>('Personas Enjuiciadas'!D24+'Personas Enjuiciadas'!E24+'Personas Enjuiciadas'!I24+'Personas Enjuiciadas'!J24)/'Personas Enjuiciadas'!M24</f>
        <v>0.95990566037735847</v>
      </c>
      <c r="D23" s="27">
        <f>('Personas Enjuiciadas'!D24+'Personas Enjuiciadas'!I24)/('Personas Enjuiciadas'!N24+'Personas Enjuiciadas'!P24)</f>
        <v>0.95486111111111116</v>
      </c>
      <c r="E23" s="27">
        <f>('Personas Enjuiciadas'!E24+'Personas Enjuiciadas'!J24)/('Personas Enjuiciadas'!O24+'Personas Enjuiciadas'!Q24)</f>
        <v>0.97058823529411764</v>
      </c>
    </row>
    <row r="24" spans="2:5" ht="20.100000000000001" customHeight="1" thickBot="1" x14ac:dyDescent="0.25">
      <c r="B24" s="4" t="s">
        <v>36</v>
      </c>
      <c r="C24" s="27">
        <f>('Personas Enjuiciadas'!D25+'Personas Enjuiciadas'!E25+'Personas Enjuiciadas'!I25+'Personas Enjuiciadas'!J25)/'Personas Enjuiciadas'!M25</f>
        <v>0.94067796610169496</v>
      </c>
      <c r="D24" s="27">
        <f>('Personas Enjuiciadas'!D25+'Personas Enjuiciadas'!I25)/('Personas Enjuiciadas'!N25+'Personas Enjuiciadas'!P25)</f>
        <v>0.93333333333333335</v>
      </c>
      <c r="E24" s="27">
        <f>('Personas Enjuiciadas'!E25+'Personas Enjuiciadas'!J25)/('Personas Enjuiciadas'!O25+'Personas Enjuiciadas'!Q25)</f>
        <v>0.94827586206896552</v>
      </c>
    </row>
    <row r="25" spans="2:5" ht="20.100000000000001" customHeight="1" thickBot="1" x14ac:dyDescent="0.25">
      <c r="B25" s="5" t="s">
        <v>37</v>
      </c>
      <c r="C25" s="27">
        <f>('Personas Enjuiciadas'!D26+'Personas Enjuiciadas'!E26+'Personas Enjuiciadas'!I26+'Personas Enjuiciadas'!J26)/'Personas Enjuiciadas'!M26</f>
        <v>0.97513812154696133</v>
      </c>
      <c r="D25" s="27">
        <f>('Personas Enjuiciadas'!D26+'Personas Enjuiciadas'!I26)/('Personas Enjuiciadas'!N26+'Personas Enjuiciadas'!P26)</f>
        <v>0.9606741573033708</v>
      </c>
      <c r="E25" s="27">
        <f>('Personas Enjuiciadas'!E26+'Personas Enjuiciadas'!J26)/('Personas Enjuiciadas'!O26+'Personas Enjuiciadas'!Q26)</f>
        <v>0.98913043478260865</v>
      </c>
    </row>
    <row r="26" spans="2:5" ht="20.100000000000001" customHeight="1" thickBot="1" x14ac:dyDescent="0.25">
      <c r="B26" s="6" t="s">
        <v>38</v>
      </c>
      <c r="C26" s="28">
        <f>('Personas Enjuiciadas'!D27+'Personas Enjuiciadas'!E27+'Personas Enjuiciadas'!I27+'Personas Enjuiciadas'!J27)/'Personas Enjuiciadas'!M27</f>
        <v>1</v>
      </c>
      <c r="D26" s="28">
        <f>('Personas Enjuiciadas'!D27+'Personas Enjuiciadas'!I27)/('Personas Enjuiciadas'!N27+'Personas Enjuiciadas'!P27)</f>
        <v>1</v>
      </c>
      <c r="E26" s="28">
        <f>('Personas Enjuiciadas'!E27+'Personas Enjuiciadas'!J27)/('Personas Enjuiciadas'!O27+'Personas Enjuiciadas'!Q27)</f>
        <v>1</v>
      </c>
    </row>
    <row r="27" spans="2:5" ht="20.100000000000001" customHeight="1" thickBot="1" x14ac:dyDescent="0.25">
      <c r="B27" s="7" t="s">
        <v>39</v>
      </c>
      <c r="C27" s="26">
        <f>('Personas Enjuiciadas'!D28+'Personas Enjuiciadas'!E28+'Personas Enjuiciadas'!I28+'Personas Enjuiciadas'!J28)/'Personas Enjuiciadas'!M28</f>
        <v>0.91990943823404558</v>
      </c>
      <c r="D27" s="26">
        <f>('Personas Enjuiciadas'!D28+'Personas Enjuiciadas'!I28)/('Personas Enjuiciadas'!N28+'Personas Enjuiciadas'!P28)</f>
        <v>0.9091680814940577</v>
      </c>
      <c r="E27" s="26">
        <f>('Personas Enjuiciadas'!E28+'Personas Enjuiciadas'!J28)/('Personas Enjuiciadas'!O28+'Personas Enjuiciadas'!Q28)</f>
        <v>0.94140127388535033</v>
      </c>
    </row>
  </sheetData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B8:L49"/>
  <sheetViews>
    <sheetView workbookViewId="0"/>
  </sheetViews>
  <sheetFormatPr baseColWidth="10" defaultRowHeight="12.75" x14ac:dyDescent="0.2"/>
  <cols>
    <col min="1" max="1" width="8.625" customWidth="1"/>
    <col min="2" max="2" width="27" customWidth="1"/>
    <col min="3" max="4" width="16" customWidth="1"/>
    <col min="5" max="5" width="9.625" bestFit="1" customWidth="1"/>
    <col min="6" max="6" width="11.5" bestFit="1" customWidth="1"/>
    <col min="7" max="8" width="16" customWidth="1"/>
    <col min="9" max="9" width="18.875" bestFit="1" customWidth="1"/>
    <col min="10" max="10" width="27.75" customWidth="1"/>
    <col min="11" max="11" width="19.375" bestFit="1" customWidth="1"/>
    <col min="12" max="12" width="21.875" customWidth="1"/>
    <col min="13" max="16" width="16" customWidth="1"/>
    <col min="17" max="18" width="19.25" customWidth="1"/>
    <col min="19" max="19" width="28.375" bestFit="1" customWidth="1"/>
    <col min="20" max="20" width="19.25" customWidth="1"/>
    <col min="23" max="23" width="12.125" customWidth="1"/>
  </cols>
  <sheetData>
    <row r="8" spans="2:12" ht="41.25" customHeight="1" x14ac:dyDescent="0.2">
      <c r="B8" s="10"/>
      <c r="C8" s="81" t="s">
        <v>250</v>
      </c>
      <c r="D8" s="82"/>
      <c r="E8" s="82"/>
      <c r="F8" s="82"/>
      <c r="G8" s="56"/>
      <c r="H8" s="81" t="s">
        <v>262</v>
      </c>
      <c r="I8" s="82"/>
      <c r="J8" s="82"/>
      <c r="K8" s="82"/>
      <c r="L8" s="84"/>
    </row>
    <row r="9" spans="2:12" ht="59.25" customHeight="1" thickBot="1" x14ac:dyDescent="0.25">
      <c r="B9" s="36"/>
      <c r="C9" s="33" t="s">
        <v>171</v>
      </c>
      <c r="D9" s="33" t="s">
        <v>172</v>
      </c>
      <c r="E9" s="33" t="s">
        <v>259</v>
      </c>
      <c r="F9" s="33" t="s">
        <v>174</v>
      </c>
      <c r="G9" s="57" t="s">
        <v>256</v>
      </c>
      <c r="H9" s="21" t="s">
        <v>251</v>
      </c>
      <c r="I9" s="21" t="s">
        <v>254</v>
      </c>
      <c r="J9" s="21" t="s">
        <v>253</v>
      </c>
      <c r="K9" s="21" t="s">
        <v>252</v>
      </c>
      <c r="L9" s="33" t="s">
        <v>257</v>
      </c>
    </row>
    <row r="10" spans="2:12" ht="20.100000000000001" customHeight="1" thickBot="1" x14ac:dyDescent="0.25">
      <c r="B10" s="3" t="s">
        <v>22</v>
      </c>
      <c r="C10" s="18">
        <v>322</v>
      </c>
      <c r="D10" s="18">
        <v>262</v>
      </c>
      <c r="E10" s="18">
        <v>482</v>
      </c>
      <c r="F10" s="18">
        <v>888</v>
      </c>
      <c r="G10" s="18">
        <f>SUM(C10:F10)</f>
        <v>1954</v>
      </c>
      <c r="H10" s="18">
        <v>13</v>
      </c>
      <c r="I10" s="18">
        <v>1</v>
      </c>
      <c r="J10" s="18">
        <v>2</v>
      </c>
      <c r="K10" s="18">
        <v>0</v>
      </c>
      <c r="L10" s="18">
        <v>1970</v>
      </c>
    </row>
    <row r="11" spans="2:12" ht="20.100000000000001" customHeight="1" thickBot="1" x14ac:dyDescent="0.25">
      <c r="B11" s="4" t="s">
        <v>23</v>
      </c>
      <c r="C11" s="19">
        <v>28</v>
      </c>
      <c r="D11" s="19">
        <v>19</v>
      </c>
      <c r="E11" s="19">
        <v>74</v>
      </c>
      <c r="F11" s="19">
        <v>82</v>
      </c>
      <c r="G11" s="19">
        <f t="shared" ref="G11:G27" si="0">SUM(C11:F11)</f>
        <v>203</v>
      </c>
      <c r="H11" s="19">
        <v>0</v>
      </c>
      <c r="I11" s="19">
        <v>0</v>
      </c>
      <c r="J11" s="19">
        <v>9</v>
      </c>
      <c r="K11" s="19">
        <v>0</v>
      </c>
      <c r="L11" s="19">
        <v>212</v>
      </c>
    </row>
    <row r="12" spans="2:12" ht="20.100000000000001" customHeight="1" thickBot="1" x14ac:dyDescent="0.25">
      <c r="B12" s="4" t="s">
        <v>24</v>
      </c>
      <c r="C12" s="19">
        <v>43</v>
      </c>
      <c r="D12" s="19">
        <v>25</v>
      </c>
      <c r="E12" s="19">
        <v>44</v>
      </c>
      <c r="F12" s="19">
        <v>89</v>
      </c>
      <c r="G12" s="19">
        <f t="shared" si="0"/>
        <v>201</v>
      </c>
      <c r="H12" s="19">
        <v>0</v>
      </c>
      <c r="I12" s="19">
        <v>0</v>
      </c>
      <c r="J12" s="19">
        <v>0</v>
      </c>
      <c r="K12" s="19">
        <v>2</v>
      </c>
      <c r="L12" s="19">
        <v>203</v>
      </c>
    </row>
    <row r="13" spans="2:12" ht="20.100000000000001" customHeight="1" thickBot="1" x14ac:dyDescent="0.25">
      <c r="B13" s="4" t="s">
        <v>25</v>
      </c>
      <c r="C13" s="19">
        <v>53</v>
      </c>
      <c r="D13" s="19">
        <v>36</v>
      </c>
      <c r="E13" s="19">
        <v>87</v>
      </c>
      <c r="F13" s="19">
        <v>146</v>
      </c>
      <c r="G13" s="19">
        <f t="shared" si="0"/>
        <v>322</v>
      </c>
      <c r="H13" s="19">
        <v>0</v>
      </c>
      <c r="I13" s="19">
        <v>0</v>
      </c>
      <c r="J13" s="19">
        <v>0</v>
      </c>
      <c r="K13" s="19">
        <v>0</v>
      </c>
      <c r="L13" s="19">
        <v>322</v>
      </c>
    </row>
    <row r="14" spans="2:12" ht="20.100000000000001" customHeight="1" thickBot="1" x14ac:dyDescent="0.25">
      <c r="B14" s="4" t="s">
        <v>26</v>
      </c>
      <c r="C14" s="19">
        <v>36</v>
      </c>
      <c r="D14" s="19">
        <v>46</v>
      </c>
      <c r="E14" s="19">
        <v>95</v>
      </c>
      <c r="F14" s="19">
        <v>217</v>
      </c>
      <c r="G14" s="19">
        <f t="shared" si="0"/>
        <v>394</v>
      </c>
      <c r="H14" s="19">
        <v>1</v>
      </c>
      <c r="I14" s="19">
        <v>0</v>
      </c>
      <c r="J14" s="19">
        <v>0</v>
      </c>
      <c r="K14" s="19">
        <v>2</v>
      </c>
      <c r="L14" s="19">
        <v>397</v>
      </c>
    </row>
    <row r="15" spans="2:12" ht="20.100000000000001" customHeight="1" thickBot="1" x14ac:dyDescent="0.25">
      <c r="B15" s="4" t="s">
        <v>27</v>
      </c>
      <c r="C15" s="19">
        <v>15</v>
      </c>
      <c r="D15" s="19">
        <v>9</v>
      </c>
      <c r="E15" s="19">
        <v>17</v>
      </c>
      <c r="F15" s="19">
        <v>42</v>
      </c>
      <c r="G15" s="19">
        <f t="shared" si="0"/>
        <v>83</v>
      </c>
      <c r="H15" s="19">
        <v>0</v>
      </c>
      <c r="I15" s="19">
        <v>0</v>
      </c>
      <c r="J15" s="19">
        <v>0</v>
      </c>
      <c r="K15" s="19">
        <v>0</v>
      </c>
      <c r="L15" s="19">
        <v>83</v>
      </c>
    </row>
    <row r="16" spans="2:12" ht="20.100000000000001" customHeight="1" thickBot="1" x14ac:dyDescent="0.25">
      <c r="B16" s="4" t="s">
        <v>28</v>
      </c>
      <c r="C16" s="19">
        <v>87</v>
      </c>
      <c r="D16" s="19">
        <v>64</v>
      </c>
      <c r="E16" s="19">
        <v>146</v>
      </c>
      <c r="F16" s="19">
        <v>146</v>
      </c>
      <c r="G16" s="19">
        <f t="shared" si="0"/>
        <v>443</v>
      </c>
      <c r="H16" s="19">
        <v>0</v>
      </c>
      <c r="I16" s="19">
        <v>0</v>
      </c>
      <c r="J16" s="19">
        <v>0</v>
      </c>
      <c r="K16" s="19">
        <v>2</v>
      </c>
      <c r="L16" s="19">
        <v>445</v>
      </c>
    </row>
    <row r="17" spans="2:12" ht="20.100000000000001" customHeight="1" thickBot="1" x14ac:dyDescent="0.25">
      <c r="B17" s="4" t="s">
        <v>29</v>
      </c>
      <c r="C17" s="19">
        <v>87</v>
      </c>
      <c r="D17" s="19">
        <v>52</v>
      </c>
      <c r="E17" s="19">
        <v>134</v>
      </c>
      <c r="F17" s="19">
        <v>204</v>
      </c>
      <c r="G17" s="19">
        <f t="shared" si="0"/>
        <v>477</v>
      </c>
      <c r="H17" s="19">
        <v>3</v>
      </c>
      <c r="I17" s="19">
        <v>1</v>
      </c>
      <c r="J17" s="19">
        <v>0</v>
      </c>
      <c r="K17" s="19">
        <v>0</v>
      </c>
      <c r="L17" s="19">
        <v>481</v>
      </c>
    </row>
    <row r="18" spans="2:12" ht="20.100000000000001" customHeight="1" thickBot="1" x14ac:dyDescent="0.25">
      <c r="B18" s="4" t="s">
        <v>30</v>
      </c>
      <c r="C18" s="19">
        <v>198</v>
      </c>
      <c r="D18" s="19">
        <v>155</v>
      </c>
      <c r="E18" s="19">
        <v>386</v>
      </c>
      <c r="F18" s="19">
        <v>579</v>
      </c>
      <c r="G18" s="19">
        <f t="shared" si="0"/>
        <v>1318</v>
      </c>
      <c r="H18" s="19">
        <v>5</v>
      </c>
      <c r="I18" s="19">
        <v>3</v>
      </c>
      <c r="J18" s="19">
        <v>0</v>
      </c>
      <c r="K18" s="19">
        <v>0</v>
      </c>
      <c r="L18" s="19">
        <v>1326</v>
      </c>
    </row>
    <row r="19" spans="2:12" ht="20.100000000000001" customHeight="1" thickBot="1" x14ac:dyDescent="0.25">
      <c r="B19" s="4" t="s">
        <v>31</v>
      </c>
      <c r="C19" s="19">
        <v>181</v>
      </c>
      <c r="D19" s="19">
        <v>83</v>
      </c>
      <c r="E19" s="19">
        <v>413</v>
      </c>
      <c r="F19" s="19">
        <v>528</v>
      </c>
      <c r="G19" s="19">
        <f t="shared" si="0"/>
        <v>1205</v>
      </c>
      <c r="H19" s="19">
        <v>2</v>
      </c>
      <c r="I19" s="19">
        <v>1</v>
      </c>
      <c r="J19" s="19">
        <v>0</v>
      </c>
      <c r="K19" s="19">
        <v>0</v>
      </c>
      <c r="L19" s="19">
        <v>1208</v>
      </c>
    </row>
    <row r="20" spans="2:12" ht="20.100000000000001" customHeight="1" thickBot="1" x14ac:dyDescent="0.25">
      <c r="B20" s="4" t="s">
        <v>32</v>
      </c>
      <c r="C20" s="19">
        <v>34</v>
      </c>
      <c r="D20" s="19">
        <v>19</v>
      </c>
      <c r="E20" s="19">
        <v>67</v>
      </c>
      <c r="F20" s="19">
        <v>64</v>
      </c>
      <c r="G20" s="19">
        <f t="shared" si="0"/>
        <v>184</v>
      </c>
      <c r="H20" s="19">
        <v>0</v>
      </c>
      <c r="I20" s="19">
        <v>0</v>
      </c>
      <c r="J20" s="19">
        <v>0</v>
      </c>
      <c r="K20" s="19">
        <v>9</v>
      </c>
      <c r="L20" s="19">
        <v>193</v>
      </c>
    </row>
    <row r="21" spans="2:12" ht="20.100000000000001" customHeight="1" thickBot="1" x14ac:dyDescent="0.25">
      <c r="B21" s="4" t="s">
        <v>33</v>
      </c>
      <c r="C21" s="19">
        <v>106</v>
      </c>
      <c r="D21" s="19">
        <v>62</v>
      </c>
      <c r="E21" s="19">
        <v>105</v>
      </c>
      <c r="F21" s="19">
        <v>184</v>
      </c>
      <c r="G21" s="19">
        <f t="shared" si="0"/>
        <v>457</v>
      </c>
      <c r="H21" s="19">
        <v>1</v>
      </c>
      <c r="I21" s="19">
        <v>0</v>
      </c>
      <c r="J21" s="19">
        <v>0</v>
      </c>
      <c r="K21" s="19">
        <v>0</v>
      </c>
      <c r="L21" s="19">
        <v>458</v>
      </c>
    </row>
    <row r="22" spans="2:12" ht="20.100000000000001" customHeight="1" thickBot="1" x14ac:dyDescent="0.25">
      <c r="B22" s="4" t="s">
        <v>34</v>
      </c>
      <c r="C22" s="19">
        <v>199</v>
      </c>
      <c r="D22" s="19">
        <v>129</v>
      </c>
      <c r="E22" s="19">
        <v>377</v>
      </c>
      <c r="F22" s="19">
        <v>717</v>
      </c>
      <c r="G22" s="19">
        <f t="shared" si="0"/>
        <v>1422</v>
      </c>
      <c r="H22" s="19">
        <v>0</v>
      </c>
      <c r="I22" s="19">
        <v>0</v>
      </c>
      <c r="J22" s="19">
        <v>0</v>
      </c>
      <c r="K22" s="19">
        <v>0</v>
      </c>
      <c r="L22" s="19">
        <v>1422</v>
      </c>
    </row>
    <row r="23" spans="2:12" ht="20.100000000000001" customHeight="1" thickBot="1" x14ac:dyDescent="0.25">
      <c r="B23" s="4" t="s">
        <v>35</v>
      </c>
      <c r="C23" s="19">
        <v>60</v>
      </c>
      <c r="D23" s="19">
        <v>35</v>
      </c>
      <c r="E23" s="19">
        <v>88</v>
      </c>
      <c r="F23" s="19">
        <v>158</v>
      </c>
      <c r="G23" s="19">
        <f t="shared" si="0"/>
        <v>341</v>
      </c>
      <c r="H23" s="19">
        <v>0</v>
      </c>
      <c r="I23" s="19">
        <v>0</v>
      </c>
      <c r="J23" s="19">
        <v>0</v>
      </c>
      <c r="K23" s="19">
        <v>2</v>
      </c>
      <c r="L23" s="19">
        <v>343</v>
      </c>
    </row>
    <row r="24" spans="2:12" ht="20.100000000000001" customHeight="1" thickBot="1" x14ac:dyDescent="0.25">
      <c r="B24" s="4" t="s">
        <v>36</v>
      </c>
      <c r="C24" s="19">
        <v>9</v>
      </c>
      <c r="D24" s="19">
        <v>6</v>
      </c>
      <c r="E24" s="19">
        <v>17</v>
      </c>
      <c r="F24" s="19">
        <v>61</v>
      </c>
      <c r="G24" s="19">
        <f t="shared" si="0"/>
        <v>93</v>
      </c>
      <c r="H24" s="19">
        <v>1</v>
      </c>
      <c r="I24" s="19">
        <v>0</v>
      </c>
      <c r="J24" s="19">
        <v>0</v>
      </c>
      <c r="K24" s="19">
        <v>4</v>
      </c>
      <c r="L24" s="19">
        <v>98</v>
      </c>
    </row>
    <row r="25" spans="2:12" ht="20.100000000000001" customHeight="1" thickBot="1" x14ac:dyDescent="0.25">
      <c r="B25" s="5" t="s">
        <v>37</v>
      </c>
      <c r="C25" s="19">
        <v>30</v>
      </c>
      <c r="D25" s="19">
        <v>22</v>
      </c>
      <c r="E25" s="19">
        <v>103</v>
      </c>
      <c r="F25" s="19">
        <v>94</v>
      </c>
      <c r="G25" s="19">
        <f t="shared" si="0"/>
        <v>249</v>
      </c>
      <c r="H25" s="19">
        <v>9</v>
      </c>
      <c r="I25" s="19">
        <v>0</v>
      </c>
      <c r="J25" s="19">
        <v>0</v>
      </c>
      <c r="K25" s="19">
        <v>2</v>
      </c>
      <c r="L25" s="19">
        <v>260</v>
      </c>
    </row>
    <row r="26" spans="2:12" ht="20.100000000000001" customHeight="1" thickBot="1" x14ac:dyDescent="0.25">
      <c r="B26" s="6" t="s">
        <v>38</v>
      </c>
      <c r="C26" s="20">
        <v>13</v>
      </c>
      <c r="D26" s="20">
        <v>1</v>
      </c>
      <c r="E26" s="20">
        <v>34</v>
      </c>
      <c r="F26" s="20">
        <v>9</v>
      </c>
      <c r="G26" s="20">
        <f t="shared" si="0"/>
        <v>57</v>
      </c>
      <c r="H26" s="20">
        <v>0</v>
      </c>
      <c r="I26" s="20">
        <v>0</v>
      </c>
      <c r="J26" s="20">
        <v>0</v>
      </c>
      <c r="K26" s="20">
        <v>0</v>
      </c>
      <c r="L26" s="20">
        <v>57</v>
      </c>
    </row>
    <row r="27" spans="2:12" ht="20.100000000000001" customHeight="1" thickBot="1" x14ac:dyDescent="0.25">
      <c r="B27" s="7" t="s">
        <v>39</v>
      </c>
      <c r="C27" s="9">
        <f t="shared" ref="C27:L27" si="1">SUM(C10:C26)</f>
        <v>1501</v>
      </c>
      <c r="D27" s="9">
        <f t="shared" si="1"/>
        <v>1025</v>
      </c>
      <c r="E27" s="9">
        <f t="shared" si="1"/>
        <v>2669</v>
      </c>
      <c r="F27" s="9">
        <f t="shared" si="1"/>
        <v>4208</v>
      </c>
      <c r="G27" s="9">
        <f t="shared" si="0"/>
        <v>9403</v>
      </c>
      <c r="H27" s="9">
        <f t="shared" si="1"/>
        <v>35</v>
      </c>
      <c r="I27" s="9">
        <f t="shared" si="1"/>
        <v>6</v>
      </c>
      <c r="J27" s="9">
        <f t="shared" si="1"/>
        <v>11</v>
      </c>
      <c r="K27" s="9">
        <f t="shared" si="1"/>
        <v>23</v>
      </c>
      <c r="L27" s="9">
        <f t="shared" si="1"/>
        <v>9478</v>
      </c>
    </row>
    <row r="28" spans="2:12" x14ac:dyDescent="0.2">
      <c r="C28" s="54"/>
      <c r="D28" s="54"/>
      <c r="E28" s="54"/>
      <c r="F28" s="54"/>
      <c r="G28" s="54"/>
      <c r="H28" s="54"/>
      <c r="I28" s="54"/>
      <c r="J28" s="54"/>
      <c r="K28" s="54"/>
      <c r="L28" s="54"/>
    </row>
    <row r="30" spans="2:12" ht="20.100000000000001" customHeight="1" x14ac:dyDescent="0.2">
      <c r="C30" s="81" t="s">
        <v>258</v>
      </c>
      <c r="D30" s="82"/>
      <c r="E30" s="82"/>
      <c r="F30" s="82"/>
      <c r="G30" s="82"/>
      <c r="H30" s="82"/>
      <c r="I30" s="82"/>
      <c r="J30" s="82"/>
    </row>
    <row r="31" spans="2:12" ht="71.25" x14ac:dyDescent="0.2">
      <c r="C31" s="33" t="s">
        <v>171</v>
      </c>
      <c r="D31" s="33" t="s">
        <v>172</v>
      </c>
      <c r="E31" s="33" t="s">
        <v>173</v>
      </c>
      <c r="F31" s="33" t="s">
        <v>174</v>
      </c>
      <c r="G31" s="21" t="s">
        <v>251</v>
      </c>
      <c r="H31" s="21" t="s">
        <v>254</v>
      </c>
      <c r="I31" s="21" t="s">
        <v>253</v>
      </c>
      <c r="J31" s="21" t="s">
        <v>252</v>
      </c>
    </row>
    <row r="32" spans="2:12" ht="20.100000000000001" customHeight="1" thickBot="1" x14ac:dyDescent="0.25">
      <c r="B32" s="3" t="s">
        <v>22</v>
      </c>
      <c r="C32" s="29">
        <f t="shared" ref="C32:F49" si="2">C10/$L10</f>
        <v>0.16345177664974619</v>
      </c>
      <c r="D32" s="29">
        <f t="shared" si="2"/>
        <v>0.13299492385786801</v>
      </c>
      <c r="E32" s="29">
        <f t="shared" si="2"/>
        <v>0.24467005076142131</v>
      </c>
      <c r="F32" s="29">
        <f t="shared" si="2"/>
        <v>0.45076142131979696</v>
      </c>
      <c r="G32" s="29">
        <f>IF(H10=0,"-",H10/$L10)</f>
        <v>6.5989847715736041E-3</v>
      </c>
      <c r="H32" s="29">
        <f t="shared" ref="H32:J32" si="3">IF(I10=0,"-",I10/$L10)</f>
        <v>5.0761421319796957E-4</v>
      </c>
      <c r="I32" s="29">
        <f t="shared" si="3"/>
        <v>1.0152284263959391E-3</v>
      </c>
      <c r="J32" s="29" t="str">
        <f t="shared" si="3"/>
        <v>-</v>
      </c>
    </row>
    <row r="33" spans="2:10" ht="20.100000000000001" customHeight="1" thickBot="1" x14ac:dyDescent="0.25">
      <c r="B33" s="4" t="s">
        <v>23</v>
      </c>
      <c r="C33" s="27">
        <f t="shared" si="2"/>
        <v>0.13207547169811321</v>
      </c>
      <c r="D33" s="27">
        <f t="shared" si="2"/>
        <v>8.9622641509433956E-2</v>
      </c>
      <c r="E33" s="27">
        <f t="shared" si="2"/>
        <v>0.34905660377358488</v>
      </c>
      <c r="F33" s="27">
        <f t="shared" si="2"/>
        <v>0.3867924528301887</v>
      </c>
      <c r="G33" s="27" t="str">
        <f t="shared" ref="G33:J33" si="4">IF(H11=0,"-",H11/$L11)</f>
        <v>-</v>
      </c>
      <c r="H33" s="27" t="str">
        <f t="shared" si="4"/>
        <v>-</v>
      </c>
      <c r="I33" s="27">
        <f t="shared" si="4"/>
        <v>4.2452830188679243E-2</v>
      </c>
      <c r="J33" s="27" t="str">
        <f t="shared" si="4"/>
        <v>-</v>
      </c>
    </row>
    <row r="34" spans="2:10" ht="20.100000000000001" customHeight="1" thickBot="1" x14ac:dyDescent="0.25">
      <c r="B34" s="4" t="s">
        <v>24</v>
      </c>
      <c r="C34" s="27">
        <f t="shared" si="2"/>
        <v>0.21182266009852216</v>
      </c>
      <c r="D34" s="27">
        <f t="shared" si="2"/>
        <v>0.12315270935960591</v>
      </c>
      <c r="E34" s="27">
        <f t="shared" si="2"/>
        <v>0.21674876847290642</v>
      </c>
      <c r="F34" s="27">
        <f t="shared" si="2"/>
        <v>0.43842364532019706</v>
      </c>
      <c r="G34" s="27" t="str">
        <f t="shared" ref="G34:J34" si="5">IF(H12=0,"-",H12/$L12)</f>
        <v>-</v>
      </c>
      <c r="H34" s="27" t="str">
        <f t="shared" si="5"/>
        <v>-</v>
      </c>
      <c r="I34" s="27" t="str">
        <f t="shared" si="5"/>
        <v>-</v>
      </c>
      <c r="J34" s="27">
        <f t="shared" si="5"/>
        <v>9.852216748768473E-3</v>
      </c>
    </row>
    <row r="35" spans="2:10" ht="20.100000000000001" customHeight="1" thickBot="1" x14ac:dyDescent="0.25">
      <c r="B35" s="4" t="s">
        <v>25</v>
      </c>
      <c r="C35" s="27">
        <f t="shared" si="2"/>
        <v>0.16459627329192547</v>
      </c>
      <c r="D35" s="27">
        <f t="shared" si="2"/>
        <v>0.11180124223602485</v>
      </c>
      <c r="E35" s="27">
        <f t="shared" si="2"/>
        <v>0.27018633540372672</v>
      </c>
      <c r="F35" s="27">
        <f t="shared" si="2"/>
        <v>0.453416149068323</v>
      </c>
      <c r="G35" s="27" t="str">
        <f t="shared" ref="G35:J35" si="6">IF(H13=0,"-",H13/$L13)</f>
        <v>-</v>
      </c>
      <c r="H35" s="27" t="str">
        <f t="shared" si="6"/>
        <v>-</v>
      </c>
      <c r="I35" s="27" t="str">
        <f t="shared" si="6"/>
        <v>-</v>
      </c>
      <c r="J35" s="27" t="str">
        <f t="shared" si="6"/>
        <v>-</v>
      </c>
    </row>
    <row r="36" spans="2:10" ht="20.100000000000001" customHeight="1" thickBot="1" x14ac:dyDescent="0.25">
      <c r="B36" s="4" t="s">
        <v>26</v>
      </c>
      <c r="C36" s="27">
        <f t="shared" si="2"/>
        <v>9.06801007556675E-2</v>
      </c>
      <c r="D36" s="27">
        <f t="shared" si="2"/>
        <v>0.11586901763224182</v>
      </c>
      <c r="E36" s="27">
        <f t="shared" si="2"/>
        <v>0.23929471032745592</v>
      </c>
      <c r="F36" s="27">
        <f t="shared" si="2"/>
        <v>0.54659949622166248</v>
      </c>
      <c r="G36" s="27">
        <f t="shared" ref="G36:J36" si="7">IF(H14=0,"-",H14/$L14)</f>
        <v>2.5188916876574307E-3</v>
      </c>
      <c r="H36" s="27" t="str">
        <f t="shared" si="7"/>
        <v>-</v>
      </c>
      <c r="I36" s="27" t="str">
        <f t="shared" si="7"/>
        <v>-</v>
      </c>
      <c r="J36" s="27">
        <f t="shared" si="7"/>
        <v>5.0377833753148613E-3</v>
      </c>
    </row>
    <row r="37" spans="2:10" ht="20.100000000000001" customHeight="1" thickBot="1" x14ac:dyDescent="0.25">
      <c r="B37" s="4" t="s">
        <v>27</v>
      </c>
      <c r="C37" s="27">
        <f t="shared" si="2"/>
        <v>0.18072289156626506</v>
      </c>
      <c r="D37" s="27">
        <f t="shared" si="2"/>
        <v>0.10843373493975904</v>
      </c>
      <c r="E37" s="27">
        <f t="shared" si="2"/>
        <v>0.20481927710843373</v>
      </c>
      <c r="F37" s="27">
        <f t="shared" si="2"/>
        <v>0.50602409638554213</v>
      </c>
      <c r="G37" s="27" t="str">
        <f t="shared" ref="G37:J37" si="8">IF(H15=0,"-",H15/$L15)</f>
        <v>-</v>
      </c>
      <c r="H37" s="27" t="str">
        <f t="shared" si="8"/>
        <v>-</v>
      </c>
      <c r="I37" s="27" t="str">
        <f t="shared" si="8"/>
        <v>-</v>
      </c>
      <c r="J37" s="27" t="str">
        <f t="shared" si="8"/>
        <v>-</v>
      </c>
    </row>
    <row r="38" spans="2:10" ht="20.100000000000001" customHeight="1" thickBot="1" x14ac:dyDescent="0.25">
      <c r="B38" s="4" t="s">
        <v>28</v>
      </c>
      <c r="C38" s="27">
        <f t="shared" si="2"/>
        <v>0.19550561797752808</v>
      </c>
      <c r="D38" s="27">
        <f t="shared" si="2"/>
        <v>0.14382022471910114</v>
      </c>
      <c r="E38" s="27">
        <f t="shared" si="2"/>
        <v>0.32808988764044944</v>
      </c>
      <c r="F38" s="27">
        <f t="shared" si="2"/>
        <v>0.32808988764044944</v>
      </c>
      <c r="G38" s="27" t="str">
        <f t="shared" ref="G38:J38" si="9">IF(H16=0,"-",H16/$L16)</f>
        <v>-</v>
      </c>
      <c r="H38" s="27" t="str">
        <f t="shared" si="9"/>
        <v>-</v>
      </c>
      <c r="I38" s="27" t="str">
        <f t="shared" si="9"/>
        <v>-</v>
      </c>
      <c r="J38" s="27">
        <f t="shared" si="9"/>
        <v>4.4943820224719105E-3</v>
      </c>
    </row>
    <row r="39" spans="2:10" ht="20.100000000000001" customHeight="1" thickBot="1" x14ac:dyDescent="0.25">
      <c r="B39" s="4" t="s">
        <v>29</v>
      </c>
      <c r="C39" s="27">
        <f t="shared" si="2"/>
        <v>0.18087318087318088</v>
      </c>
      <c r="D39" s="27">
        <f t="shared" si="2"/>
        <v>0.10810810810810811</v>
      </c>
      <c r="E39" s="27">
        <f t="shared" si="2"/>
        <v>0.2785862785862786</v>
      </c>
      <c r="F39" s="27">
        <f t="shared" si="2"/>
        <v>0.42411642411642414</v>
      </c>
      <c r="G39" s="27">
        <f t="shared" ref="G39:J39" si="10">IF(H17=0,"-",H17/$L17)</f>
        <v>6.2370062370062374E-3</v>
      </c>
      <c r="H39" s="27">
        <f t="shared" si="10"/>
        <v>2.0790020790020791E-3</v>
      </c>
      <c r="I39" s="27" t="str">
        <f t="shared" si="10"/>
        <v>-</v>
      </c>
      <c r="J39" s="27" t="str">
        <f t="shared" si="10"/>
        <v>-</v>
      </c>
    </row>
    <row r="40" spans="2:10" ht="20.100000000000001" customHeight="1" thickBot="1" x14ac:dyDescent="0.25">
      <c r="B40" s="4" t="s">
        <v>30</v>
      </c>
      <c r="C40" s="27">
        <f t="shared" si="2"/>
        <v>0.14932126696832579</v>
      </c>
      <c r="D40" s="27">
        <f t="shared" si="2"/>
        <v>0.11689291101055807</v>
      </c>
      <c r="E40" s="27">
        <f t="shared" si="2"/>
        <v>0.29110105580693818</v>
      </c>
      <c r="F40" s="27">
        <f t="shared" si="2"/>
        <v>0.43665158371040724</v>
      </c>
      <c r="G40" s="27">
        <f t="shared" ref="G40:J40" si="11">IF(H18=0,"-",H18/$L18)</f>
        <v>3.770739064856712E-3</v>
      </c>
      <c r="H40" s="27">
        <f t="shared" si="11"/>
        <v>2.2624434389140274E-3</v>
      </c>
      <c r="I40" s="27" t="str">
        <f t="shared" si="11"/>
        <v>-</v>
      </c>
      <c r="J40" s="27" t="str">
        <f t="shared" si="11"/>
        <v>-</v>
      </c>
    </row>
    <row r="41" spans="2:10" ht="20.100000000000001" customHeight="1" thickBot="1" x14ac:dyDescent="0.25">
      <c r="B41" s="4" t="s">
        <v>31</v>
      </c>
      <c r="C41" s="27">
        <f t="shared" si="2"/>
        <v>0.1498344370860927</v>
      </c>
      <c r="D41" s="27">
        <f t="shared" si="2"/>
        <v>6.8708609271523183E-2</v>
      </c>
      <c r="E41" s="27">
        <f t="shared" si="2"/>
        <v>0.34188741721854304</v>
      </c>
      <c r="F41" s="27">
        <f t="shared" si="2"/>
        <v>0.4370860927152318</v>
      </c>
      <c r="G41" s="27">
        <f t="shared" ref="G41:J41" si="12">IF(H19=0,"-",H19/$L19)</f>
        <v>1.6556291390728477E-3</v>
      </c>
      <c r="H41" s="27">
        <f t="shared" si="12"/>
        <v>8.2781456953642384E-4</v>
      </c>
      <c r="I41" s="27" t="str">
        <f t="shared" si="12"/>
        <v>-</v>
      </c>
      <c r="J41" s="27" t="str">
        <f t="shared" si="12"/>
        <v>-</v>
      </c>
    </row>
    <row r="42" spans="2:10" ht="20.100000000000001" customHeight="1" thickBot="1" x14ac:dyDescent="0.25">
      <c r="B42" s="4" t="s">
        <v>32</v>
      </c>
      <c r="C42" s="27">
        <f t="shared" si="2"/>
        <v>0.17616580310880828</v>
      </c>
      <c r="D42" s="27">
        <f t="shared" si="2"/>
        <v>9.8445595854922283E-2</v>
      </c>
      <c r="E42" s="27">
        <f t="shared" si="2"/>
        <v>0.34715025906735753</v>
      </c>
      <c r="F42" s="27">
        <f t="shared" si="2"/>
        <v>0.33160621761658032</v>
      </c>
      <c r="G42" s="27" t="str">
        <f t="shared" ref="G42:J42" si="13">IF(H20=0,"-",H20/$L20)</f>
        <v>-</v>
      </c>
      <c r="H42" s="27" t="str">
        <f t="shared" si="13"/>
        <v>-</v>
      </c>
      <c r="I42" s="27" t="str">
        <f t="shared" si="13"/>
        <v>-</v>
      </c>
      <c r="J42" s="27">
        <f t="shared" si="13"/>
        <v>4.6632124352331605E-2</v>
      </c>
    </row>
    <row r="43" spans="2:10" ht="20.100000000000001" customHeight="1" thickBot="1" x14ac:dyDescent="0.25">
      <c r="B43" s="4" t="s">
        <v>33</v>
      </c>
      <c r="C43" s="27">
        <f t="shared" si="2"/>
        <v>0.23144104803493451</v>
      </c>
      <c r="D43" s="27">
        <f t="shared" si="2"/>
        <v>0.13537117903930132</v>
      </c>
      <c r="E43" s="27">
        <f t="shared" si="2"/>
        <v>0.22925764192139739</v>
      </c>
      <c r="F43" s="27">
        <f t="shared" si="2"/>
        <v>0.40174672489082969</v>
      </c>
      <c r="G43" s="27">
        <f t="shared" ref="G43:J43" si="14">IF(H21=0,"-",H21/$L21)</f>
        <v>2.1834061135371178E-3</v>
      </c>
      <c r="H43" s="27" t="str">
        <f t="shared" si="14"/>
        <v>-</v>
      </c>
      <c r="I43" s="27" t="str">
        <f t="shared" si="14"/>
        <v>-</v>
      </c>
      <c r="J43" s="27" t="str">
        <f t="shared" si="14"/>
        <v>-</v>
      </c>
    </row>
    <row r="44" spans="2:10" ht="20.100000000000001" customHeight="1" thickBot="1" x14ac:dyDescent="0.25">
      <c r="B44" s="4" t="s">
        <v>34</v>
      </c>
      <c r="C44" s="27">
        <f t="shared" si="2"/>
        <v>0.13994374120956399</v>
      </c>
      <c r="D44" s="27">
        <f t="shared" si="2"/>
        <v>9.0717299578059074E-2</v>
      </c>
      <c r="E44" s="27">
        <f t="shared" si="2"/>
        <v>0.26511954992967651</v>
      </c>
      <c r="F44" s="27">
        <f t="shared" si="2"/>
        <v>0.50421940928270037</v>
      </c>
      <c r="G44" s="27" t="str">
        <f t="shared" ref="G44:J44" si="15">IF(H22=0,"-",H22/$L22)</f>
        <v>-</v>
      </c>
      <c r="H44" s="27" t="str">
        <f t="shared" si="15"/>
        <v>-</v>
      </c>
      <c r="I44" s="27" t="str">
        <f t="shared" si="15"/>
        <v>-</v>
      </c>
      <c r="J44" s="27" t="str">
        <f t="shared" si="15"/>
        <v>-</v>
      </c>
    </row>
    <row r="45" spans="2:10" ht="20.100000000000001" customHeight="1" thickBot="1" x14ac:dyDescent="0.25">
      <c r="B45" s="4" t="s">
        <v>35</v>
      </c>
      <c r="C45" s="27">
        <f t="shared" si="2"/>
        <v>0.1749271137026239</v>
      </c>
      <c r="D45" s="27">
        <f t="shared" si="2"/>
        <v>0.10204081632653061</v>
      </c>
      <c r="E45" s="27">
        <f t="shared" si="2"/>
        <v>0.2565597667638484</v>
      </c>
      <c r="F45" s="27">
        <f t="shared" si="2"/>
        <v>0.46064139941690962</v>
      </c>
      <c r="G45" s="27" t="str">
        <f t="shared" ref="G45:J45" si="16">IF(H23=0,"-",H23/$L23)</f>
        <v>-</v>
      </c>
      <c r="H45" s="27" t="str">
        <f t="shared" si="16"/>
        <v>-</v>
      </c>
      <c r="I45" s="27" t="str">
        <f t="shared" si="16"/>
        <v>-</v>
      </c>
      <c r="J45" s="27">
        <f t="shared" si="16"/>
        <v>5.8309037900874635E-3</v>
      </c>
    </row>
    <row r="46" spans="2:10" ht="20.100000000000001" customHeight="1" thickBot="1" x14ac:dyDescent="0.25">
      <c r="B46" s="4" t="s">
        <v>36</v>
      </c>
      <c r="C46" s="27">
        <f t="shared" si="2"/>
        <v>9.1836734693877556E-2</v>
      </c>
      <c r="D46" s="27">
        <f t="shared" si="2"/>
        <v>6.1224489795918366E-2</v>
      </c>
      <c r="E46" s="27">
        <f t="shared" si="2"/>
        <v>0.17346938775510204</v>
      </c>
      <c r="F46" s="27">
        <f t="shared" si="2"/>
        <v>0.62244897959183676</v>
      </c>
      <c r="G46" s="27">
        <f t="shared" ref="G46:J46" si="17">IF(H24=0,"-",H24/$L24)</f>
        <v>1.020408163265306E-2</v>
      </c>
      <c r="H46" s="27" t="str">
        <f t="shared" si="17"/>
        <v>-</v>
      </c>
      <c r="I46" s="27" t="str">
        <f t="shared" si="17"/>
        <v>-</v>
      </c>
      <c r="J46" s="27">
        <f t="shared" si="17"/>
        <v>4.0816326530612242E-2</v>
      </c>
    </row>
    <row r="47" spans="2:10" ht="20.100000000000001" customHeight="1" thickBot="1" x14ac:dyDescent="0.25">
      <c r="B47" s="5" t="s">
        <v>37</v>
      </c>
      <c r="C47" s="27">
        <f t="shared" si="2"/>
        <v>0.11538461538461539</v>
      </c>
      <c r="D47" s="27">
        <f t="shared" si="2"/>
        <v>8.461538461538462E-2</v>
      </c>
      <c r="E47" s="27">
        <f t="shared" si="2"/>
        <v>0.39615384615384613</v>
      </c>
      <c r="F47" s="27">
        <f t="shared" si="2"/>
        <v>0.36153846153846153</v>
      </c>
      <c r="G47" s="27">
        <f t="shared" ref="G47:J47" si="18">IF(H25=0,"-",H25/$L25)</f>
        <v>3.4615384615384617E-2</v>
      </c>
      <c r="H47" s="27" t="str">
        <f t="shared" si="18"/>
        <v>-</v>
      </c>
      <c r="I47" s="27" t="str">
        <f t="shared" si="18"/>
        <v>-</v>
      </c>
      <c r="J47" s="27">
        <f t="shared" si="18"/>
        <v>7.6923076923076927E-3</v>
      </c>
    </row>
    <row r="48" spans="2:10" ht="20.100000000000001" customHeight="1" thickBot="1" x14ac:dyDescent="0.25">
      <c r="B48" s="6" t="s">
        <v>38</v>
      </c>
      <c r="C48" s="28">
        <f t="shared" si="2"/>
        <v>0.22807017543859648</v>
      </c>
      <c r="D48" s="28">
        <f t="shared" si="2"/>
        <v>1.7543859649122806E-2</v>
      </c>
      <c r="E48" s="28">
        <f t="shared" si="2"/>
        <v>0.59649122807017541</v>
      </c>
      <c r="F48" s="28">
        <f t="shared" si="2"/>
        <v>0.15789473684210525</v>
      </c>
      <c r="G48" s="28" t="str">
        <f t="shared" ref="G48:J48" si="19">IF(H26=0,"-",H26/$L26)</f>
        <v>-</v>
      </c>
      <c r="H48" s="28" t="str">
        <f t="shared" si="19"/>
        <v>-</v>
      </c>
      <c r="I48" s="28" t="str">
        <f t="shared" si="19"/>
        <v>-</v>
      </c>
      <c r="J48" s="28" t="str">
        <f t="shared" si="19"/>
        <v>-</v>
      </c>
    </row>
    <row r="49" spans="2:10" ht="20.100000000000001" customHeight="1" thickBot="1" x14ac:dyDescent="0.25">
      <c r="B49" s="7" t="s">
        <v>39</v>
      </c>
      <c r="C49" s="26">
        <f t="shared" si="2"/>
        <v>0.15836674403882675</v>
      </c>
      <c r="D49" s="26">
        <f t="shared" si="2"/>
        <v>0.10814517830765985</v>
      </c>
      <c r="E49" s="26">
        <f t="shared" si="2"/>
        <v>0.28159949356404307</v>
      </c>
      <c r="F49" s="26">
        <f t="shared" si="2"/>
        <v>0.44397552226208059</v>
      </c>
      <c r="G49" s="26">
        <f t="shared" ref="G49:J49" si="20">IF(H27=0,"-",H27/$L27)</f>
        <v>3.692762186115214E-3</v>
      </c>
      <c r="H49" s="26">
        <f t="shared" si="20"/>
        <v>6.3304494619117959E-4</v>
      </c>
      <c r="I49" s="26">
        <f t="shared" si="20"/>
        <v>1.1605824013504959E-3</v>
      </c>
      <c r="J49" s="26">
        <f t="shared" si="20"/>
        <v>2.4266722937328548E-3</v>
      </c>
    </row>
  </sheetData>
  <mergeCells count="3">
    <mergeCell ref="C8:F8"/>
    <mergeCell ref="H8:L8"/>
    <mergeCell ref="C30:J30"/>
  </mergeCells>
  <pageMargins left="0.70866141732283472" right="0.70866141732283472" top="0.74803149606299213" bottom="0.74803149606299213" header="0.31496062992125984" footer="0.31496062992125984"/>
  <pageSetup paperSize="9" scale="44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9:AX30"/>
  <sheetViews>
    <sheetView topLeftCell="A7" workbookViewId="0"/>
  </sheetViews>
  <sheetFormatPr baseColWidth="10" defaultRowHeight="12.75" x14ac:dyDescent="0.2"/>
  <cols>
    <col min="1" max="1" width="8.625" customWidth="1"/>
    <col min="2" max="2" width="26.375" customWidth="1"/>
    <col min="3" max="4" width="15" customWidth="1"/>
    <col min="5" max="5" width="13.75" bestFit="1" customWidth="1"/>
    <col min="6" max="6" width="12.25" bestFit="1" customWidth="1"/>
    <col min="7" max="7" width="11.25" bestFit="1" customWidth="1"/>
    <col min="8" max="8" width="14.875" bestFit="1" customWidth="1"/>
    <col min="9" max="10" width="15" customWidth="1"/>
    <col min="11" max="11" width="13.75" bestFit="1" customWidth="1"/>
    <col min="12" max="12" width="12.25" bestFit="1" customWidth="1"/>
    <col min="13" max="13" width="11.25" bestFit="1" customWidth="1"/>
    <col min="14" max="14" width="14.875" bestFit="1" customWidth="1"/>
    <col min="15" max="16" width="15" customWidth="1"/>
    <col min="17" max="17" width="13.75" bestFit="1" customWidth="1"/>
    <col min="18" max="18" width="12.25" bestFit="1" customWidth="1"/>
    <col min="19" max="19" width="11.25" bestFit="1" customWidth="1"/>
    <col min="20" max="20" width="14.875" bestFit="1" customWidth="1"/>
    <col min="21" max="22" width="15" customWidth="1"/>
    <col min="23" max="23" width="13.75" bestFit="1" customWidth="1"/>
    <col min="24" max="24" width="12.25" bestFit="1" customWidth="1"/>
    <col min="25" max="25" width="11.25" bestFit="1" customWidth="1"/>
    <col min="26" max="26" width="14.875" bestFit="1" customWidth="1"/>
    <col min="27" max="28" width="15" customWidth="1"/>
    <col min="29" max="29" width="13.75" bestFit="1" customWidth="1"/>
    <col min="30" max="30" width="12.25" bestFit="1" customWidth="1"/>
    <col min="31" max="31" width="11.25" bestFit="1" customWidth="1"/>
    <col min="32" max="32" width="14.875" bestFit="1" customWidth="1"/>
    <col min="33" max="34" width="15" customWidth="1"/>
    <col min="35" max="35" width="13.75" bestFit="1" customWidth="1"/>
    <col min="36" max="36" width="12.25" bestFit="1" customWidth="1"/>
    <col min="37" max="37" width="11.25" bestFit="1" customWidth="1"/>
    <col min="38" max="38" width="14.875" bestFit="1" customWidth="1"/>
    <col min="39" max="40" width="15" customWidth="1"/>
    <col min="41" max="41" width="13.75" bestFit="1" customWidth="1"/>
    <col min="42" max="42" width="12.25" bestFit="1" customWidth="1"/>
    <col min="43" max="43" width="11.25" bestFit="1" customWidth="1"/>
    <col min="44" max="44" width="14.875" bestFit="1" customWidth="1"/>
    <col min="45" max="46" width="15" customWidth="1"/>
    <col min="47" max="47" width="13.75" bestFit="1" customWidth="1"/>
    <col min="48" max="48" width="12.25" bestFit="1" customWidth="1"/>
    <col min="49" max="49" width="11.25" bestFit="1" customWidth="1"/>
    <col min="50" max="50" width="14.875" bestFit="1" customWidth="1"/>
  </cols>
  <sheetData>
    <row r="9" spans="2:50" ht="44.25" customHeight="1" thickBot="1" x14ac:dyDescent="0.25">
      <c r="C9" s="64" t="s">
        <v>40</v>
      </c>
      <c r="D9" s="64"/>
      <c r="E9" s="64"/>
      <c r="F9" s="64"/>
      <c r="G9" s="64"/>
      <c r="H9" s="65"/>
      <c r="I9" s="66" t="s">
        <v>41</v>
      </c>
      <c r="J9" s="64"/>
      <c r="K9" s="64"/>
      <c r="L9" s="64"/>
      <c r="M9" s="64"/>
      <c r="N9" s="65"/>
      <c r="O9" s="66" t="s">
        <v>42</v>
      </c>
      <c r="P9" s="64"/>
      <c r="Q9" s="64"/>
      <c r="R9" s="64"/>
      <c r="S9" s="64"/>
      <c r="T9" s="65"/>
      <c r="U9" s="66" t="s">
        <v>43</v>
      </c>
      <c r="V9" s="64"/>
      <c r="W9" s="64"/>
      <c r="X9" s="64"/>
      <c r="Y9" s="64"/>
      <c r="Z9" s="65"/>
      <c r="AA9" s="66" t="s">
        <v>44</v>
      </c>
      <c r="AB9" s="64"/>
      <c r="AC9" s="64"/>
      <c r="AD9" s="64"/>
      <c r="AE9" s="64"/>
      <c r="AF9" s="65"/>
      <c r="AG9" s="66" t="s">
        <v>45</v>
      </c>
      <c r="AH9" s="64"/>
      <c r="AI9" s="64"/>
      <c r="AJ9" s="64"/>
      <c r="AK9" s="64"/>
      <c r="AL9" s="65"/>
      <c r="AM9" s="66" t="s">
        <v>46</v>
      </c>
      <c r="AN9" s="64"/>
      <c r="AO9" s="64"/>
      <c r="AP9" s="64"/>
      <c r="AQ9" s="64"/>
      <c r="AR9" s="65"/>
      <c r="AS9" s="66" t="s">
        <v>47</v>
      </c>
      <c r="AT9" s="64"/>
      <c r="AU9" s="64"/>
      <c r="AV9" s="64"/>
      <c r="AW9" s="64"/>
      <c r="AX9" s="65"/>
    </row>
    <row r="10" spans="2:50" ht="63.75" customHeight="1" thickBot="1" x14ac:dyDescent="0.25">
      <c r="C10" s="60" t="s">
        <v>48</v>
      </c>
      <c r="D10" s="62" t="s">
        <v>248</v>
      </c>
      <c r="E10" s="63"/>
      <c r="F10" s="60" t="s">
        <v>49</v>
      </c>
      <c r="G10" s="60" t="s">
        <v>50</v>
      </c>
      <c r="H10" s="60" t="s">
        <v>51</v>
      </c>
      <c r="I10" s="60" t="s">
        <v>48</v>
      </c>
      <c r="J10" s="62" t="s">
        <v>248</v>
      </c>
      <c r="K10" s="63"/>
      <c r="L10" s="60" t="s">
        <v>49</v>
      </c>
      <c r="M10" s="60" t="s">
        <v>50</v>
      </c>
      <c r="N10" s="60" t="s">
        <v>51</v>
      </c>
      <c r="O10" s="60" t="s">
        <v>48</v>
      </c>
      <c r="P10" s="62" t="s">
        <v>248</v>
      </c>
      <c r="Q10" s="63"/>
      <c r="R10" s="60" t="s">
        <v>49</v>
      </c>
      <c r="S10" s="60" t="s">
        <v>50</v>
      </c>
      <c r="T10" s="60" t="s">
        <v>51</v>
      </c>
      <c r="U10" s="60" t="s">
        <v>48</v>
      </c>
      <c r="V10" s="62" t="s">
        <v>248</v>
      </c>
      <c r="W10" s="63"/>
      <c r="X10" s="60" t="s">
        <v>49</v>
      </c>
      <c r="Y10" s="60" t="s">
        <v>50</v>
      </c>
      <c r="Z10" s="60" t="s">
        <v>51</v>
      </c>
      <c r="AA10" s="60" t="s">
        <v>48</v>
      </c>
      <c r="AB10" s="62" t="s">
        <v>248</v>
      </c>
      <c r="AC10" s="63"/>
      <c r="AD10" s="60" t="s">
        <v>49</v>
      </c>
      <c r="AE10" s="60" t="s">
        <v>50</v>
      </c>
      <c r="AF10" s="60" t="s">
        <v>51</v>
      </c>
      <c r="AG10" s="60" t="s">
        <v>48</v>
      </c>
      <c r="AH10" s="62" t="s">
        <v>248</v>
      </c>
      <c r="AI10" s="63"/>
      <c r="AJ10" s="60" t="s">
        <v>49</v>
      </c>
      <c r="AK10" s="60" t="s">
        <v>50</v>
      </c>
      <c r="AL10" s="60" t="s">
        <v>51</v>
      </c>
      <c r="AM10" s="60" t="s">
        <v>48</v>
      </c>
      <c r="AN10" s="62" t="s">
        <v>248</v>
      </c>
      <c r="AO10" s="63"/>
      <c r="AP10" s="60" t="s">
        <v>49</v>
      </c>
      <c r="AQ10" s="60" t="s">
        <v>50</v>
      </c>
      <c r="AR10" s="60" t="s">
        <v>51</v>
      </c>
      <c r="AS10" s="60" t="s">
        <v>48</v>
      </c>
      <c r="AT10" s="62" t="s">
        <v>248</v>
      </c>
      <c r="AU10" s="63"/>
      <c r="AV10" s="60" t="s">
        <v>49</v>
      </c>
      <c r="AW10" s="60" t="s">
        <v>50</v>
      </c>
      <c r="AX10" s="60" t="s">
        <v>51</v>
      </c>
    </row>
    <row r="11" spans="2:50" ht="20.100000000000001" customHeight="1" thickBot="1" x14ac:dyDescent="0.25">
      <c r="C11" s="61"/>
      <c r="D11" s="55" t="s">
        <v>246</v>
      </c>
      <c r="E11" s="55" t="s">
        <v>247</v>
      </c>
      <c r="F11" s="61"/>
      <c r="G11" s="61"/>
      <c r="H11" s="61"/>
      <c r="I11" s="61"/>
      <c r="J11" s="55" t="s">
        <v>246</v>
      </c>
      <c r="K11" s="55" t="s">
        <v>247</v>
      </c>
      <c r="L11" s="61"/>
      <c r="M11" s="61"/>
      <c r="N11" s="61"/>
      <c r="O11" s="61"/>
      <c r="P11" s="55" t="s">
        <v>246</v>
      </c>
      <c r="Q11" s="55" t="s">
        <v>247</v>
      </c>
      <c r="R11" s="61"/>
      <c r="S11" s="61"/>
      <c r="T11" s="61"/>
      <c r="U11" s="61"/>
      <c r="V11" s="55" t="s">
        <v>246</v>
      </c>
      <c r="W11" s="55" t="s">
        <v>247</v>
      </c>
      <c r="X11" s="61"/>
      <c r="Y11" s="61"/>
      <c r="Z11" s="61"/>
      <c r="AA11" s="61"/>
      <c r="AB11" s="55" t="s">
        <v>246</v>
      </c>
      <c r="AC11" s="55" t="s">
        <v>247</v>
      </c>
      <c r="AD11" s="61"/>
      <c r="AE11" s="61"/>
      <c r="AF11" s="61"/>
      <c r="AG11" s="61"/>
      <c r="AH11" s="55" t="s">
        <v>246</v>
      </c>
      <c r="AI11" s="55" t="s">
        <v>247</v>
      </c>
      <c r="AJ11" s="61"/>
      <c r="AK11" s="61"/>
      <c r="AL11" s="61"/>
      <c r="AM11" s="61"/>
      <c r="AN11" s="55" t="s">
        <v>246</v>
      </c>
      <c r="AO11" s="55" t="s">
        <v>247</v>
      </c>
      <c r="AP11" s="61"/>
      <c r="AQ11" s="61"/>
      <c r="AR11" s="61"/>
      <c r="AS11" s="61"/>
      <c r="AT11" s="55" t="s">
        <v>246</v>
      </c>
      <c r="AU11" s="55" t="s">
        <v>247</v>
      </c>
      <c r="AV11" s="61"/>
      <c r="AW11" s="61"/>
      <c r="AX11" s="61"/>
    </row>
    <row r="12" spans="2:50" ht="20.100000000000001" customHeight="1" thickBot="1" x14ac:dyDescent="0.25">
      <c r="B12" s="3" t="s">
        <v>22</v>
      </c>
      <c r="C12" s="18">
        <v>10603</v>
      </c>
      <c r="D12" s="18">
        <v>1690</v>
      </c>
      <c r="E12" s="18">
        <v>889</v>
      </c>
      <c r="F12" s="18">
        <v>92</v>
      </c>
      <c r="G12" s="18">
        <v>13250</v>
      </c>
      <c r="H12" s="18">
        <v>11927</v>
      </c>
      <c r="I12" s="18">
        <v>3193</v>
      </c>
      <c r="J12" s="18">
        <v>486</v>
      </c>
      <c r="K12" s="18">
        <v>12</v>
      </c>
      <c r="L12" s="18">
        <v>7</v>
      </c>
      <c r="M12" s="18">
        <v>3638</v>
      </c>
      <c r="N12" s="18">
        <v>337</v>
      </c>
      <c r="O12" s="18">
        <v>25</v>
      </c>
      <c r="P12" s="18">
        <v>0</v>
      </c>
      <c r="Q12" s="18">
        <v>0</v>
      </c>
      <c r="R12" s="18">
        <v>1</v>
      </c>
      <c r="S12" s="18">
        <v>27</v>
      </c>
      <c r="T12" s="18">
        <v>70</v>
      </c>
      <c r="U12" s="18">
        <v>5237</v>
      </c>
      <c r="V12" s="18">
        <v>1198</v>
      </c>
      <c r="W12" s="18">
        <v>874</v>
      </c>
      <c r="X12" s="18">
        <v>42</v>
      </c>
      <c r="Y12" s="18">
        <v>7473</v>
      </c>
      <c r="Z12" s="18">
        <v>7809</v>
      </c>
      <c r="AA12" s="18">
        <v>1655</v>
      </c>
      <c r="AB12" s="18">
        <v>0</v>
      </c>
      <c r="AC12" s="18">
        <v>0</v>
      </c>
      <c r="AD12" s="18">
        <v>42</v>
      </c>
      <c r="AE12" s="18">
        <v>1630</v>
      </c>
      <c r="AF12" s="18">
        <v>3326</v>
      </c>
      <c r="AG12" s="18">
        <v>489</v>
      </c>
      <c r="AH12" s="18">
        <v>6</v>
      </c>
      <c r="AI12" s="18">
        <v>3</v>
      </c>
      <c r="AJ12" s="18">
        <v>0</v>
      </c>
      <c r="AK12" s="18">
        <v>476</v>
      </c>
      <c r="AL12" s="18">
        <v>366</v>
      </c>
      <c r="AM12" s="18">
        <v>0</v>
      </c>
      <c r="AN12" s="18">
        <v>0</v>
      </c>
      <c r="AO12" s="18">
        <v>0</v>
      </c>
      <c r="AP12" s="18">
        <v>0</v>
      </c>
      <c r="AQ12" s="18">
        <v>0</v>
      </c>
      <c r="AR12" s="18">
        <v>0</v>
      </c>
      <c r="AS12" s="18">
        <v>4</v>
      </c>
      <c r="AT12" s="18">
        <v>0</v>
      </c>
      <c r="AU12" s="18">
        <v>0</v>
      </c>
      <c r="AV12" s="18">
        <v>0</v>
      </c>
      <c r="AW12" s="18">
        <v>6</v>
      </c>
      <c r="AX12" s="18">
        <v>19</v>
      </c>
    </row>
    <row r="13" spans="2:50" ht="20.100000000000001" customHeight="1" thickBot="1" x14ac:dyDescent="0.25">
      <c r="B13" s="4" t="s">
        <v>23</v>
      </c>
      <c r="C13" s="19">
        <v>1160</v>
      </c>
      <c r="D13" s="19">
        <v>371</v>
      </c>
      <c r="E13" s="19">
        <v>43</v>
      </c>
      <c r="F13" s="19">
        <v>20</v>
      </c>
      <c r="G13" s="19">
        <v>1659</v>
      </c>
      <c r="H13" s="19">
        <v>722</v>
      </c>
      <c r="I13" s="19">
        <v>313</v>
      </c>
      <c r="J13" s="19">
        <v>169</v>
      </c>
      <c r="K13" s="19">
        <v>1</v>
      </c>
      <c r="L13" s="19">
        <v>1</v>
      </c>
      <c r="M13" s="19">
        <v>481</v>
      </c>
      <c r="N13" s="19">
        <v>16</v>
      </c>
      <c r="O13" s="19">
        <v>6</v>
      </c>
      <c r="P13" s="19">
        <v>0</v>
      </c>
      <c r="Q13" s="19">
        <v>0</v>
      </c>
      <c r="R13" s="19">
        <v>0</v>
      </c>
      <c r="S13" s="19">
        <v>6</v>
      </c>
      <c r="T13" s="19">
        <v>12</v>
      </c>
      <c r="U13" s="19">
        <v>567</v>
      </c>
      <c r="V13" s="19">
        <v>202</v>
      </c>
      <c r="W13" s="19">
        <v>42</v>
      </c>
      <c r="X13" s="19">
        <v>14</v>
      </c>
      <c r="Y13" s="19">
        <v>875</v>
      </c>
      <c r="Z13" s="19">
        <v>472</v>
      </c>
      <c r="AA13" s="19">
        <v>237</v>
      </c>
      <c r="AB13" s="19">
        <v>0</v>
      </c>
      <c r="AC13" s="19">
        <v>0</v>
      </c>
      <c r="AD13" s="19">
        <v>5</v>
      </c>
      <c r="AE13" s="19">
        <v>258</v>
      </c>
      <c r="AF13" s="19">
        <v>208</v>
      </c>
      <c r="AG13" s="19">
        <v>37</v>
      </c>
      <c r="AH13" s="19">
        <v>0</v>
      </c>
      <c r="AI13" s="19">
        <v>0</v>
      </c>
      <c r="AJ13" s="19">
        <v>0</v>
      </c>
      <c r="AK13" s="19">
        <v>39</v>
      </c>
      <c r="AL13" s="19">
        <v>14</v>
      </c>
      <c r="AM13" s="19">
        <v>0</v>
      </c>
      <c r="AN13" s="19">
        <v>0</v>
      </c>
      <c r="AO13" s="19">
        <v>0</v>
      </c>
      <c r="AP13" s="19">
        <v>0</v>
      </c>
      <c r="AQ13" s="19">
        <v>0</v>
      </c>
      <c r="AR13" s="19">
        <v>0</v>
      </c>
      <c r="AS13" s="19">
        <v>0</v>
      </c>
      <c r="AT13" s="19">
        <v>0</v>
      </c>
      <c r="AU13" s="19">
        <v>0</v>
      </c>
      <c r="AV13" s="19">
        <v>0</v>
      </c>
      <c r="AW13" s="19">
        <v>0</v>
      </c>
      <c r="AX13" s="19">
        <v>0</v>
      </c>
    </row>
    <row r="14" spans="2:50" ht="20.100000000000001" customHeight="1" thickBot="1" x14ac:dyDescent="0.25">
      <c r="B14" s="4" t="s">
        <v>24</v>
      </c>
      <c r="C14" s="19">
        <v>1049</v>
      </c>
      <c r="D14" s="19">
        <v>139</v>
      </c>
      <c r="E14" s="19">
        <v>31</v>
      </c>
      <c r="F14" s="19">
        <v>27</v>
      </c>
      <c r="G14" s="19">
        <v>1219</v>
      </c>
      <c r="H14" s="19">
        <v>1018</v>
      </c>
      <c r="I14" s="19">
        <v>326</v>
      </c>
      <c r="J14" s="19">
        <v>38</v>
      </c>
      <c r="K14" s="19">
        <v>1</v>
      </c>
      <c r="L14" s="19">
        <v>0</v>
      </c>
      <c r="M14" s="19">
        <v>360</v>
      </c>
      <c r="N14" s="19">
        <v>12</v>
      </c>
      <c r="O14" s="19">
        <v>5</v>
      </c>
      <c r="P14" s="19">
        <v>0</v>
      </c>
      <c r="Q14" s="19">
        <v>0</v>
      </c>
      <c r="R14" s="19">
        <v>0</v>
      </c>
      <c r="S14" s="19">
        <v>3</v>
      </c>
      <c r="T14" s="19">
        <v>14</v>
      </c>
      <c r="U14" s="19">
        <v>446</v>
      </c>
      <c r="V14" s="19">
        <v>101</v>
      </c>
      <c r="W14" s="19">
        <v>30</v>
      </c>
      <c r="X14" s="19">
        <v>23</v>
      </c>
      <c r="Y14" s="19">
        <v>592</v>
      </c>
      <c r="Z14" s="19">
        <v>692</v>
      </c>
      <c r="AA14" s="19">
        <v>244</v>
      </c>
      <c r="AB14" s="19">
        <v>0</v>
      </c>
      <c r="AC14" s="19">
        <v>0</v>
      </c>
      <c r="AD14" s="19">
        <v>4</v>
      </c>
      <c r="AE14" s="19">
        <v>228</v>
      </c>
      <c r="AF14" s="19">
        <v>284</v>
      </c>
      <c r="AG14" s="19">
        <v>28</v>
      </c>
      <c r="AH14" s="19">
        <v>0</v>
      </c>
      <c r="AI14" s="19">
        <v>0</v>
      </c>
      <c r="AJ14" s="19">
        <v>0</v>
      </c>
      <c r="AK14" s="19">
        <v>36</v>
      </c>
      <c r="AL14" s="19">
        <v>13</v>
      </c>
      <c r="AM14" s="19">
        <v>0</v>
      </c>
      <c r="AN14" s="19">
        <v>0</v>
      </c>
      <c r="AO14" s="19">
        <v>0</v>
      </c>
      <c r="AP14" s="19">
        <v>0</v>
      </c>
      <c r="AQ14" s="19">
        <v>0</v>
      </c>
      <c r="AR14" s="19">
        <v>0</v>
      </c>
      <c r="AS14" s="19">
        <v>0</v>
      </c>
      <c r="AT14" s="19">
        <v>0</v>
      </c>
      <c r="AU14" s="19">
        <v>0</v>
      </c>
      <c r="AV14" s="19">
        <v>0</v>
      </c>
      <c r="AW14" s="19">
        <v>0</v>
      </c>
      <c r="AX14" s="19">
        <v>3</v>
      </c>
    </row>
    <row r="15" spans="2:50" ht="20.100000000000001" customHeight="1" thickBot="1" x14ac:dyDescent="0.25">
      <c r="B15" s="4" t="s">
        <v>25</v>
      </c>
      <c r="C15" s="19">
        <v>1483</v>
      </c>
      <c r="D15" s="19">
        <v>449</v>
      </c>
      <c r="E15" s="19">
        <v>26</v>
      </c>
      <c r="F15" s="19">
        <v>0</v>
      </c>
      <c r="G15" s="19">
        <v>1939</v>
      </c>
      <c r="H15" s="19">
        <v>2177</v>
      </c>
      <c r="I15" s="19">
        <v>466</v>
      </c>
      <c r="J15" s="19">
        <v>61</v>
      </c>
      <c r="K15" s="19">
        <v>4</v>
      </c>
      <c r="L15" s="19">
        <v>0</v>
      </c>
      <c r="M15" s="19">
        <v>526</v>
      </c>
      <c r="N15" s="19">
        <v>12</v>
      </c>
      <c r="O15" s="19">
        <v>4</v>
      </c>
      <c r="P15" s="19">
        <v>0</v>
      </c>
      <c r="Q15" s="19">
        <v>0</v>
      </c>
      <c r="R15" s="19">
        <v>0</v>
      </c>
      <c r="S15" s="19">
        <v>1</v>
      </c>
      <c r="T15" s="19">
        <v>20</v>
      </c>
      <c r="U15" s="19">
        <v>667</v>
      </c>
      <c r="V15" s="19">
        <v>388</v>
      </c>
      <c r="W15" s="19">
        <v>22</v>
      </c>
      <c r="X15" s="19">
        <v>0</v>
      </c>
      <c r="Y15" s="19">
        <v>1025</v>
      </c>
      <c r="Z15" s="19">
        <v>1624</v>
      </c>
      <c r="AA15" s="19">
        <v>277</v>
      </c>
      <c r="AB15" s="19">
        <v>0</v>
      </c>
      <c r="AC15" s="19">
        <v>0</v>
      </c>
      <c r="AD15" s="19">
        <v>0</v>
      </c>
      <c r="AE15" s="19">
        <v>337</v>
      </c>
      <c r="AF15" s="19">
        <v>473</v>
      </c>
      <c r="AG15" s="19">
        <v>69</v>
      </c>
      <c r="AH15" s="19">
        <v>0</v>
      </c>
      <c r="AI15" s="19">
        <v>0</v>
      </c>
      <c r="AJ15" s="19">
        <v>0</v>
      </c>
      <c r="AK15" s="19">
        <v>50</v>
      </c>
      <c r="AL15" s="19">
        <v>48</v>
      </c>
      <c r="AM15" s="19">
        <v>0</v>
      </c>
      <c r="AN15" s="19">
        <v>0</v>
      </c>
      <c r="AO15" s="19">
        <v>0</v>
      </c>
      <c r="AP15" s="19">
        <v>0</v>
      </c>
      <c r="AQ15" s="19">
        <v>0</v>
      </c>
      <c r="AR15" s="19">
        <v>0</v>
      </c>
      <c r="AS15" s="19">
        <v>0</v>
      </c>
      <c r="AT15" s="19">
        <v>0</v>
      </c>
      <c r="AU15" s="19">
        <v>0</v>
      </c>
      <c r="AV15" s="19">
        <v>0</v>
      </c>
      <c r="AW15" s="19">
        <v>0</v>
      </c>
      <c r="AX15" s="19">
        <v>0</v>
      </c>
    </row>
    <row r="16" spans="2:50" ht="20.100000000000001" customHeight="1" thickBot="1" x14ac:dyDescent="0.25">
      <c r="B16" s="4" t="s">
        <v>26</v>
      </c>
      <c r="C16" s="19">
        <v>2768</v>
      </c>
      <c r="D16" s="19">
        <v>565</v>
      </c>
      <c r="E16" s="19">
        <v>208</v>
      </c>
      <c r="F16" s="19">
        <v>5</v>
      </c>
      <c r="G16" s="19">
        <v>3575</v>
      </c>
      <c r="H16" s="19">
        <v>2200</v>
      </c>
      <c r="I16" s="19">
        <v>1220</v>
      </c>
      <c r="J16" s="19">
        <v>237</v>
      </c>
      <c r="K16" s="19">
        <v>12</v>
      </c>
      <c r="L16" s="19">
        <v>2</v>
      </c>
      <c r="M16" s="19">
        <v>1473</v>
      </c>
      <c r="N16" s="19">
        <v>13</v>
      </c>
      <c r="O16" s="19">
        <v>5</v>
      </c>
      <c r="P16" s="19">
        <v>0</v>
      </c>
      <c r="Q16" s="19">
        <v>0</v>
      </c>
      <c r="R16" s="19">
        <v>0</v>
      </c>
      <c r="S16" s="19">
        <v>3</v>
      </c>
      <c r="T16" s="19">
        <v>21</v>
      </c>
      <c r="U16" s="19">
        <v>1044</v>
      </c>
      <c r="V16" s="19">
        <v>319</v>
      </c>
      <c r="W16" s="19">
        <v>196</v>
      </c>
      <c r="X16" s="19">
        <v>2</v>
      </c>
      <c r="Y16" s="19">
        <v>1575</v>
      </c>
      <c r="Z16" s="19">
        <v>1632</v>
      </c>
      <c r="AA16" s="19">
        <v>289</v>
      </c>
      <c r="AB16" s="19">
        <v>0</v>
      </c>
      <c r="AC16" s="19">
        <v>0</v>
      </c>
      <c r="AD16" s="19">
        <v>1</v>
      </c>
      <c r="AE16" s="19">
        <v>286</v>
      </c>
      <c r="AF16" s="19">
        <v>463</v>
      </c>
      <c r="AG16" s="19">
        <v>209</v>
      </c>
      <c r="AH16" s="19">
        <v>9</v>
      </c>
      <c r="AI16" s="19">
        <v>0</v>
      </c>
      <c r="AJ16" s="19">
        <v>0</v>
      </c>
      <c r="AK16" s="19">
        <v>238</v>
      </c>
      <c r="AL16" s="19">
        <v>68</v>
      </c>
      <c r="AM16" s="19">
        <v>0</v>
      </c>
      <c r="AN16" s="19">
        <v>0</v>
      </c>
      <c r="AO16" s="19">
        <v>0</v>
      </c>
      <c r="AP16" s="19">
        <v>0</v>
      </c>
      <c r="AQ16" s="19">
        <v>0</v>
      </c>
      <c r="AR16" s="19">
        <v>0</v>
      </c>
      <c r="AS16" s="19">
        <v>1</v>
      </c>
      <c r="AT16" s="19">
        <v>0</v>
      </c>
      <c r="AU16" s="19">
        <v>0</v>
      </c>
      <c r="AV16" s="19">
        <v>0</v>
      </c>
      <c r="AW16" s="19">
        <v>0</v>
      </c>
      <c r="AX16" s="19">
        <v>3</v>
      </c>
    </row>
    <row r="17" spans="2:50" ht="20.100000000000001" customHeight="1" thickBot="1" x14ac:dyDescent="0.25">
      <c r="B17" s="4" t="s">
        <v>27</v>
      </c>
      <c r="C17" s="19">
        <v>617</v>
      </c>
      <c r="D17" s="19">
        <v>42</v>
      </c>
      <c r="E17" s="19">
        <v>8</v>
      </c>
      <c r="F17" s="19">
        <v>0</v>
      </c>
      <c r="G17" s="19">
        <v>704</v>
      </c>
      <c r="H17" s="19">
        <v>429</v>
      </c>
      <c r="I17" s="19">
        <v>189</v>
      </c>
      <c r="J17" s="19">
        <v>38</v>
      </c>
      <c r="K17" s="19">
        <v>0</v>
      </c>
      <c r="L17" s="19">
        <v>0</v>
      </c>
      <c r="M17" s="19">
        <v>223</v>
      </c>
      <c r="N17" s="19">
        <v>7</v>
      </c>
      <c r="O17" s="19">
        <v>0</v>
      </c>
      <c r="P17" s="19">
        <v>0</v>
      </c>
      <c r="Q17" s="19">
        <v>0</v>
      </c>
      <c r="R17" s="19">
        <v>0</v>
      </c>
      <c r="S17" s="19">
        <v>1</v>
      </c>
      <c r="T17" s="19">
        <v>3</v>
      </c>
      <c r="U17" s="19">
        <v>306</v>
      </c>
      <c r="V17" s="19">
        <v>4</v>
      </c>
      <c r="W17" s="19">
        <v>8</v>
      </c>
      <c r="X17" s="19">
        <v>0</v>
      </c>
      <c r="Y17" s="19">
        <v>366</v>
      </c>
      <c r="Z17" s="19">
        <v>275</v>
      </c>
      <c r="AA17" s="19">
        <v>100</v>
      </c>
      <c r="AB17" s="19">
        <v>0</v>
      </c>
      <c r="AC17" s="19">
        <v>0</v>
      </c>
      <c r="AD17" s="19">
        <v>0</v>
      </c>
      <c r="AE17" s="19">
        <v>95</v>
      </c>
      <c r="AF17" s="19">
        <v>133</v>
      </c>
      <c r="AG17" s="19">
        <v>22</v>
      </c>
      <c r="AH17" s="19">
        <v>0</v>
      </c>
      <c r="AI17" s="19">
        <v>0</v>
      </c>
      <c r="AJ17" s="19">
        <v>0</v>
      </c>
      <c r="AK17" s="19">
        <v>19</v>
      </c>
      <c r="AL17" s="19">
        <v>9</v>
      </c>
      <c r="AM17" s="19">
        <v>0</v>
      </c>
      <c r="AN17" s="19">
        <v>0</v>
      </c>
      <c r="AO17" s="19">
        <v>0</v>
      </c>
      <c r="AP17" s="19">
        <v>0</v>
      </c>
      <c r="AQ17" s="19">
        <v>0</v>
      </c>
      <c r="AR17" s="19">
        <v>0</v>
      </c>
      <c r="AS17" s="19">
        <v>0</v>
      </c>
      <c r="AT17" s="19">
        <v>0</v>
      </c>
      <c r="AU17" s="19">
        <v>0</v>
      </c>
      <c r="AV17" s="19">
        <v>0</v>
      </c>
      <c r="AW17" s="19">
        <v>0</v>
      </c>
      <c r="AX17" s="19">
        <v>2</v>
      </c>
    </row>
    <row r="18" spans="2:50" ht="20.100000000000001" customHeight="1" thickBot="1" x14ac:dyDescent="0.25">
      <c r="B18" s="4" t="s">
        <v>28</v>
      </c>
      <c r="C18" s="19">
        <v>1860</v>
      </c>
      <c r="D18" s="19">
        <v>135</v>
      </c>
      <c r="E18" s="19">
        <v>24</v>
      </c>
      <c r="F18" s="19">
        <v>7</v>
      </c>
      <c r="G18" s="19">
        <v>1962</v>
      </c>
      <c r="H18" s="19">
        <v>2939</v>
      </c>
      <c r="I18" s="19">
        <v>488</v>
      </c>
      <c r="J18" s="19">
        <v>42</v>
      </c>
      <c r="K18" s="19">
        <v>0</v>
      </c>
      <c r="L18" s="19">
        <v>2</v>
      </c>
      <c r="M18" s="19">
        <v>539</v>
      </c>
      <c r="N18" s="19">
        <v>78</v>
      </c>
      <c r="O18" s="19">
        <v>5</v>
      </c>
      <c r="P18" s="19">
        <v>0</v>
      </c>
      <c r="Q18" s="19">
        <v>0</v>
      </c>
      <c r="R18" s="19">
        <v>0</v>
      </c>
      <c r="S18" s="19">
        <v>8</v>
      </c>
      <c r="T18" s="19">
        <v>19</v>
      </c>
      <c r="U18" s="19">
        <v>916</v>
      </c>
      <c r="V18" s="19">
        <v>93</v>
      </c>
      <c r="W18" s="19">
        <v>18</v>
      </c>
      <c r="X18" s="19">
        <v>3</v>
      </c>
      <c r="Y18" s="19">
        <v>977</v>
      </c>
      <c r="Z18" s="19">
        <v>2064</v>
      </c>
      <c r="AA18" s="19">
        <v>395</v>
      </c>
      <c r="AB18" s="19">
        <v>0</v>
      </c>
      <c r="AC18" s="19">
        <v>0</v>
      </c>
      <c r="AD18" s="19">
        <v>2</v>
      </c>
      <c r="AE18" s="19">
        <v>385</v>
      </c>
      <c r="AF18" s="19">
        <v>738</v>
      </c>
      <c r="AG18" s="19">
        <v>55</v>
      </c>
      <c r="AH18" s="19">
        <v>0</v>
      </c>
      <c r="AI18" s="19">
        <v>6</v>
      </c>
      <c r="AJ18" s="19">
        <v>0</v>
      </c>
      <c r="AK18" s="19">
        <v>53</v>
      </c>
      <c r="AL18" s="19">
        <v>36</v>
      </c>
      <c r="AM18" s="19">
        <v>0</v>
      </c>
      <c r="AN18" s="19">
        <v>0</v>
      </c>
      <c r="AO18" s="19">
        <v>0</v>
      </c>
      <c r="AP18" s="19">
        <v>0</v>
      </c>
      <c r="AQ18" s="19">
        <v>0</v>
      </c>
      <c r="AR18" s="19">
        <v>0</v>
      </c>
      <c r="AS18" s="19">
        <v>1</v>
      </c>
      <c r="AT18" s="19">
        <v>0</v>
      </c>
      <c r="AU18" s="19">
        <v>0</v>
      </c>
      <c r="AV18" s="19">
        <v>0</v>
      </c>
      <c r="AW18" s="19">
        <v>0</v>
      </c>
      <c r="AX18" s="19">
        <v>4</v>
      </c>
    </row>
    <row r="19" spans="2:50" ht="20.100000000000001" customHeight="1" thickBot="1" x14ac:dyDescent="0.25">
      <c r="B19" s="4" t="s">
        <v>29</v>
      </c>
      <c r="C19" s="19">
        <v>1980</v>
      </c>
      <c r="D19" s="19">
        <v>285</v>
      </c>
      <c r="E19" s="19">
        <v>146</v>
      </c>
      <c r="F19" s="19">
        <v>20</v>
      </c>
      <c r="G19" s="19">
        <v>2520</v>
      </c>
      <c r="H19" s="19">
        <v>4215</v>
      </c>
      <c r="I19" s="19">
        <v>657</v>
      </c>
      <c r="J19" s="19">
        <v>124</v>
      </c>
      <c r="K19" s="19">
        <v>6</v>
      </c>
      <c r="L19" s="19">
        <v>9</v>
      </c>
      <c r="M19" s="19">
        <v>815</v>
      </c>
      <c r="N19" s="19">
        <v>29</v>
      </c>
      <c r="O19" s="19">
        <v>8</v>
      </c>
      <c r="P19" s="19">
        <v>0</v>
      </c>
      <c r="Q19" s="19">
        <v>0</v>
      </c>
      <c r="R19" s="19">
        <v>0</v>
      </c>
      <c r="S19" s="19">
        <v>5</v>
      </c>
      <c r="T19" s="19">
        <v>15</v>
      </c>
      <c r="U19" s="19">
        <v>866</v>
      </c>
      <c r="V19" s="19">
        <v>159</v>
      </c>
      <c r="W19" s="19">
        <v>140</v>
      </c>
      <c r="X19" s="19">
        <v>10</v>
      </c>
      <c r="Y19" s="19">
        <v>1187</v>
      </c>
      <c r="Z19" s="19">
        <v>3021</v>
      </c>
      <c r="AA19" s="19">
        <v>386</v>
      </c>
      <c r="AB19" s="19">
        <v>0</v>
      </c>
      <c r="AC19" s="19">
        <v>0</v>
      </c>
      <c r="AD19" s="19">
        <v>1</v>
      </c>
      <c r="AE19" s="19">
        <v>436</v>
      </c>
      <c r="AF19" s="19">
        <v>1071</v>
      </c>
      <c r="AG19" s="19">
        <v>61</v>
      </c>
      <c r="AH19" s="19">
        <v>2</v>
      </c>
      <c r="AI19" s="19">
        <v>0</v>
      </c>
      <c r="AJ19" s="19">
        <v>0</v>
      </c>
      <c r="AK19" s="19">
        <v>76</v>
      </c>
      <c r="AL19" s="19">
        <v>71</v>
      </c>
      <c r="AM19" s="19">
        <v>0</v>
      </c>
      <c r="AN19" s="19">
        <v>0</v>
      </c>
      <c r="AO19" s="19">
        <v>0</v>
      </c>
      <c r="AP19" s="19">
        <v>0</v>
      </c>
      <c r="AQ19" s="19">
        <v>0</v>
      </c>
      <c r="AR19" s="19">
        <v>0</v>
      </c>
      <c r="AS19" s="19">
        <v>2</v>
      </c>
      <c r="AT19" s="19">
        <v>0</v>
      </c>
      <c r="AU19" s="19">
        <v>0</v>
      </c>
      <c r="AV19" s="19">
        <v>0</v>
      </c>
      <c r="AW19" s="19">
        <v>1</v>
      </c>
      <c r="AX19" s="19">
        <v>8</v>
      </c>
    </row>
    <row r="20" spans="2:50" ht="20.100000000000001" customHeight="1" thickBot="1" x14ac:dyDescent="0.25">
      <c r="B20" s="4" t="s">
        <v>30</v>
      </c>
      <c r="C20" s="19">
        <v>7891</v>
      </c>
      <c r="D20" s="19">
        <v>549</v>
      </c>
      <c r="E20" s="19">
        <v>380</v>
      </c>
      <c r="F20" s="19">
        <v>119</v>
      </c>
      <c r="G20" s="19">
        <v>8859</v>
      </c>
      <c r="H20" s="19">
        <v>11944</v>
      </c>
      <c r="I20" s="19">
        <v>2375</v>
      </c>
      <c r="J20" s="19">
        <v>304</v>
      </c>
      <c r="K20" s="19">
        <v>20</v>
      </c>
      <c r="L20" s="19">
        <v>15</v>
      </c>
      <c r="M20" s="19">
        <v>2684</v>
      </c>
      <c r="N20" s="19">
        <v>81</v>
      </c>
      <c r="O20" s="19">
        <v>79</v>
      </c>
      <c r="P20" s="19">
        <v>0</v>
      </c>
      <c r="Q20" s="19">
        <v>0</v>
      </c>
      <c r="R20" s="19">
        <v>2</v>
      </c>
      <c r="S20" s="19">
        <v>85</v>
      </c>
      <c r="T20" s="19">
        <v>203</v>
      </c>
      <c r="U20" s="19">
        <v>3396</v>
      </c>
      <c r="V20" s="19">
        <v>244</v>
      </c>
      <c r="W20" s="19">
        <v>360</v>
      </c>
      <c r="X20" s="19">
        <v>63</v>
      </c>
      <c r="Y20" s="19">
        <v>4212</v>
      </c>
      <c r="Z20" s="19">
        <v>8156</v>
      </c>
      <c r="AA20" s="19">
        <v>1845</v>
      </c>
      <c r="AB20" s="19">
        <v>0</v>
      </c>
      <c r="AC20" s="19">
        <v>0</v>
      </c>
      <c r="AD20" s="19">
        <v>38</v>
      </c>
      <c r="AE20" s="19">
        <v>1700</v>
      </c>
      <c r="AF20" s="19">
        <v>3224</v>
      </c>
      <c r="AG20" s="19">
        <v>183</v>
      </c>
      <c r="AH20" s="19">
        <v>1</v>
      </c>
      <c r="AI20" s="19">
        <v>0</v>
      </c>
      <c r="AJ20" s="19">
        <v>0</v>
      </c>
      <c r="AK20" s="19">
        <v>168</v>
      </c>
      <c r="AL20" s="19">
        <v>218</v>
      </c>
      <c r="AM20" s="19">
        <v>0</v>
      </c>
      <c r="AN20" s="19">
        <v>0</v>
      </c>
      <c r="AO20" s="19">
        <v>0</v>
      </c>
      <c r="AP20" s="19">
        <v>0</v>
      </c>
      <c r="AQ20" s="19">
        <v>0</v>
      </c>
      <c r="AR20" s="19">
        <v>0</v>
      </c>
      <c r="AS20" s="19">
        <v>13</v>
      </c>
      <c r="AT20" s="19">
        <v>0</v>
      </c>
      <c r="AU20" s="19">
        <v>0</v>
      </c>
      <c r="AV20" s="19">
        <v>1</v>
      </c>
      <c r="AW20" s="19">
        <v>10</v>
      </c>
      <c r="AX20" s="19">
        <v>62</v>
      </c>
    </row>
    <row r="21" spans="2:50" ht="20.100000000000001" customHeight="1" thickBot="1" x14ac:dyDescent="0.25">
      <c r="B21" s="4" t="s">
        <v>31</v>
      </c>
      <c r="C21" s="19">
        <v>7756</v>
      </c>
      <c r="D21" s="19">
        <v>440</v>
      </c>
      <c r="E21" s="19">
        <v>366</v>
      </c>
      <c r="F21" s="19">
        <v>7</v>
      </c>
      <c r="G21" s="19">
        <v>8791</v>
      </c>
      <c r="H21" s="19">
        <v>6259</v>
      </c>
      <c r="I21" s="19">
        <v>1958</v>
      </c>
      <c r="J21" s="19">
        <v>269</v>
      </c>
      <c r="K21" s="19">
        <v>22</v>
      </c>
      <c r="L21" s="19">
        <v>0</v>
      </c>
      <c r="M21" s="19">
        <v>2267</v>
      </c>
      <c r="N21" s="19">
        <v>39</v>
      </c>
      <c r="O21" s="19">
        <v>17</v>
      </c>
      <c r="P21" s="19">
        <v>0</v>
      </c>
      <c r="Q21" s="19">
        <v>0</v>
      </c>
      <c r="R21" s="19">
        <v>1</v>
      </c>
      <c r="S21" s="19">
        <v>18</v>
      </c>
      <c r="T21" s="19">
        <v>67</v>
      </c>
      <c r="U21" s="19">
        <v>4262</v>
      </c>
      <c r="V21" s="19">
        <v>171</v>
      </c>
      <c r="W21" s="19">
        <v>344</v>
      </c>
      <c r="X21" s="19">
        <v>0</v>
      </c>
      <c r="Y21" s="19">
        <v>4968</v>
      </c>
      <c r="Z21" s="19">
        <v>3936</v>
      </c>
      <c r="AA21" s="19">
        <v>1206</v>
      </c>
      <c r="AB21" s="19">
        <v>0</v>
      </c>
      <c r="AC21" s="19">
        <v>0</v>
      </c>
      <c r="AD21" s="19">
        <v>6</v>
      </c>
      <c r="AE21" s="19">
        <v>1221</v>
      </c>
      <c r="AF21" s="19">
        <v>1994</v>
      </c>
      <c r="AG21" s="19">
        <v>307</v>
      </c>
      <c r="AH21" s="19">
        <v>0</v>
      </c>
      <c r="AI21" s="19">
        <v>0</v>
      </c>
      <c r="AJ21" s="19">
        <v>0</v>
      </c>
      <c r="AK21" s="19">
        <v>313</v>
      </c>
      <c r="AL21" s="19">
        <v>196</v>
      </c>
      <c r="AM21" s="19">
        <v>0</v>
      </c>
      <c r="AN21" s="19">
        <v>0</v>
      </c>
      <c r="AO21" s="19">
        <v>0</v>
      </c>
      <c r="AP21" s="19">
        <v>0</v>
      </c>
      <c r="AQ21" s="19">
        <v>0</v>
      </c>
      <c r="AR21" s="19">
        <v>0</v>
      </c>
      <c r="AS21" s="19">
        <v>6</v>
      </c>
      <c r="AT21" s="19">
        <v>0</v>
      </c>
      <c r="AU21" s="19">
        <v>0</v>
      </c>
      <c r="AV21" s="19">
        <v>0</v>
      </c>
      <c r="AW21" s="19">
        <v>4</v>
      </c>
      <c r="AX21" s="19">
        <v>27</v>
      </c>
    </row>
    <row r="22" spans="2:50" ht="20.100000000000001" customHeight="1" thickBot="1" x14ac:dyDescent="0.25">
      <c r="B22" s="4" t="s">
        <v>32</v>
      </c>
      <c r="C22" s="19">
        <v>788</v>
      </c>
      <c r="D22" s="19">
        <v>210</v>
      </c>
      <c r="E22" s="19">
        <v>25</v>
      </c>
      <c r="F22" s="19">
        <v>4</v>
      </c>
      <c r="G22" s="19">
        <v>1063</v>
      </c>
      <c r="H22" s="19">
        <v>1282</v>
      </c>
      <c r="I22" s="19">
        <v>247</v>
      </c>
      <c r="J22" s="19">
        <v>58</v>
      </c>
      <c r="K22" s="19">
        <v>0</v>
      </c>
      <c r="L22" s="19">
        <v>0</v>
      </c>
      <c r="M22" s="19">
        <v>308</v>
      </c>
      <c r="N22" s="19">
        <v>9</v>
      </c>
      <c r="O22" s="19">
        <v>1</v>
      </c>
      <c r="P22" s="19">
        <v>0</v>
      </c>
      <c r="Q22" s="19">
        <v>0</v>
      </c>
      <c r="R22" s="19">
        <v>0</v>
      </c>
      <c r="S22" s="19">
        <v>7</v>
      </c>
      <c r="T22" s="19">
        <v>6</v>
      </c>
      <c r="U22" s="19">
        <v>368</v>
      </c>
      <c r="V22" s="19">
        <v>152</v>
      </c>
      <c r="W22" s="19">
        <v>25</v>
      </c>
      <c r="X22" s="19">
        <v>4</v>
      </c>
      <c r="Y22" s="19">
        <v>566</v>
      </c>
      <c r="Z22" s="19">
        <v>851</v>
      </c>
      <c r="AA22" s="19">
        <v>149</v>
      </c>
      <c r="AB22" s="19">
        <v>0</v>
      </c>
      <c r="AC22" s="19">
        <v>0</v>
      </c>
      <c r="AD22" s="19">
        <v>0</v>
      </c>
      <c r="AE22" s="19">
        <v>158</v>
      </c>
      <c r="AF22" s="19">
        <v>407</v>
      </c>
      <c r="AG22" s="19">
        <v>23</v>
      </c>
      <c r="AH22" s="19">
        <v>0</v>
      </c>
      <c r="AI22" s="19">
        <v>0</v>
      </c>
      <c r="AJ22" s="19">
        <v>0</v>
      </c>
      <c r="AK22" s="19">
        <v>24</v>
      </c>
      <c r="AL22" s="19">
        <v>9</v>
      </c>
      <c r="AM22" s="19">
        <v>0</v>
      </c>
      <c r="AN22" s="19">
        <v>0</v>
      </c>
      <c r="AO22" s="19">
        <v>0</v>
      </c>
      <c r="AP22" s="19">
        <v>0</v>
      </c>
      <c r="AQ22" s="19">
        <v>0</v>
      </c>
      <c r="AR22" s="19">
        <v>0</v>
      </c>
      <c r="AS22" s="19">
        <v>0</v>
      </c>
      <c r="AT22" s="19">
        <v>0</v>
      </c>
      <c r="AU22" s="19">
        <v>0</v>
      </c>
      <c r="AV22" s="19">
        <v>0</v>
      </c>
      <c r="AW22" s="19">
        <v>0</v>
      </c>
      <c r="AX22" s="19">
        <v>0</v>
      </c>
    </row>
    <row r="23" spans="2:50" ht="20.100000000000001" customHeight="1" thickBot="1" x14ac:dyDescent="0.25">
      <c r="B23" s="4" t="s">
        <v>33</v>
      </c>
      <c r="C23" s="19">
        <v>2119</v>
      </c>
      <c r="D23" s="19">
        <v>390</v>
      </c>
      <c r="E23" s="19">
        <v>46</v>
      </c>
      <c r="F23" s="19">
        <v>4</v>
      </c>
      <c r="G23" s="19">
        <v>2589</v>
      </c>
      <c r="H23" s="19">
        <v>4898</v>
      </c>
      <c r="I23" s="19">
        <v>560</v>
      </c>
      <c r="J23" s="19">
        <v>119</v>
      </c>
      <c r="K23" s="19">
        <v>8</v>
      </c>
      <c r="L23" s="19">
        <v>3</v>
      </c>
      <c r="M23" s="19">
        <v>707</v>
      </c>
      <c r="N23" s="19">
        <v>32</v>
      </c>
      <c r="O23" s="19">
        <v>6</v>
      </c>
      <c r="P23" s="19">
        <v>0</v>
      </c>
      <c r="Q23" s="19">
        <v>0</v>
      </c>
      <c r="R23" s="19">
        <v>0</v>
      </c>
      <c r="S23" s="19">
        <v>4</v>
      </c>
      <c r="T23" s="19">
        <v>14</v>
      </c>
      <c r="U23" s="19">
        <v>1076</v>
      </c>
      <c r="V23" s="19">
        <v>269</v>
      </c>
      <c r="W23" s="19">
        <v>37</v>
      </c>
      <c r="X23" s="19">
        <v>0</v>
      </c>
      <c r="Y23" s="19">
        <v>1377</v>
      </c>
      <c r="Z23" s="19">
        <v>3737</v>
      </c>
      <c r="AA23" s="19">
        <v>389</v>
      </c>
      <c r="AB23" s="19">
        <v>0</v>
      </c>
      <c r="AC23" s="19">
        <v>0</v>
      </c>
      <c r="AD23" s="19">
        <v>1</v>
      </c>
      <c r="AE23" s="19">
        <v>415</v>
      </c>
      <c r="AF23" s="19">
        <v>996</v>
      </c>
      <c r="AG23" s="19">
        <v>85</v>
      </c>
      <c r="AH23" s="19">
        <v>2</v>
      </c>
      <c r="AI23" s="19">
        <v>1</v>
      </c>
      <c r="AJ23" s="19">
        <v>0</v>
      </c>
      <c r="AK23" s="19">
        <v>84</v>
      </c>
      <c r="AL23" s="19">
        <v>103</v>
      </c>
      <c r="AM23" s="19">
        <v>0</v>
      </c>
      <c r="AN23" s="19">
        <v>0</v>
      </c>
      <c r="AO23" s="19">
        <v>0</v>
      </c>
      <c r="AP23" s="19">
        <v>0</v>
      </c>
      <c r="AQ23" s="19">
        <v>0</v>
      </c>
      <c r="AR23" s="19">
        <v>0</v>
      </c>
      <c r="AS23" s="19">
        <v>3</v>
      </c>
      <c r="AT23" s="19">
        <v>0</v>
      </c>
      <c r="AU23" s="19">
        <v>0</v>
      </c>
      <c r="AV23" s="19">
        <v>0</v>
      </c>
      <c r="AW23" s="19">
        <v>2</v>
      </c>
      <c r="AX23" s="19">
        <v>16</v>
      </c>
    </row>
    <row r="24" spans="2:50" ht="20.100000000000001" customHeight="1" thickBot="1" x14ac:dyDescent="0.25">
      <c r="B24" s="4" t="s">
        <v>34</v>
      </c>
      <c r="C24" s="19">
        <v>8741</v>
      </c>
      <c r="D24" s="19">
        <v>980</v>
      </c>
      <c r="E24" s="19">
        <v>717</v>
      </c>
      <c r="F24" s="19">
        <v>94</v>
      </c>
      <c r="G24" s="19">
        <v>10968</v>
      </c>
      <c r="H24" s="19">
        <v>6564</v>
      </c>
      <c r="I24" s="19">
        <v>1490</v>
      </c>
      <c r="J24" s="19">
        <v>247</v>
      </c>
      <c r="K24" s="19">
        <v>9</v>
      </c>
      <c r="L24" s="19">
        <v>3</v>
      </c>
      <c r="M24" s="19">
        <v>1757</v>
      </c>
      <c r="N24" s="19">
        <v>14</v>
      </c>
      <c r="O24" s="19">
        <v>33</v>
      </c>
      <c r="P24" s="19">
        <v>2</v>
      </c>
      <c r="Q24" s="19">
        <v>1</v>
      </c>
      <c r="R24" s="19">
        <v>1</v>
      </c>
      <c r="S24" s="19">
        <v>47</v>
      </c>
      <c r="T24" s="19">
        <v>71</v>
      </c>
      <c r="U24" s="19">
        <v>5541</v>
      </c>
      <c r="V24" s="19">
        <v>709</v>
      </c>
      <c r="W24" s="19">
        <v>705</v>
      </c>
      <c r="X24" s="19">
        <v>71</v>
      </c>
      <c r="Y24" s="19">
        <v>7518</v>
      </c>
      <c r="Z24" s="19">
        <v>4247</v>
      </c>
      <c r="AA24" s="19">
        <v>1537</v>
      </c>
      <c r="AB24" s="19">
        <v>0</v>
      </c>
      <c r="AC24" s="19">
        <v>0</v>
      </c>
      <c r="AD24" s="19">
        <v>17</v>
      </c>
      <c r="AE24" s="19">
        <v>1484</v>
      </c>
      <c r="AF24" s="19">
        <v>2066</v>
      </c>
      <c r="AG24" s="19">
        <v>131</v>
      </c>
      <c r="AH24" s="19">
        <v>21</v>
      </c>
      <c r="AI24" s="19">
        <v>2</v>
      </c>
      <c r="AJ24" s="19">
        <v>2</v>
      </c>
      <c r="AK24" s="19">
        <v>157</v>
      </c>
      <c r="AL24" s="19">
        <v>144</v>
      </c>
      <c r="AM24" s="19">
        <v>0</v>
      </c>
      <c r="AN24" s="19">
        <v>0</v>
      </c>
      <c r="AO24" s="19">
        <v>0</v>
      </c>
      <c r="AP24" s="19">
        <v>0</v>
      </c>
      <c r="AQ24" s="19">
        <v>0</v>
      </c>
      <c r="AR24" s="19">
        <v>0</v>
      </c>
      <c r="AS24" s="19">
        <v>9</v>
      </c>
      <c r="AT24" s="19">
        <v>1</v>
      </c>
      <c r="AU24" s="19">
        <v>0</v>
      </c>
      <c r="AV24" s="19">
        <v>0</v>
      </c>
      <c r="AW24" s="19">
        <v>5</v>
      </c>
      <c r="AX24" s="19">
        <v>22</v>
      </c>
    </row>
    <row r="25" spans="2:50" ht="20.100000000000001" customHeight="1" thickBot="1" x14ac:dyDescent="0.25">
      <c r="B25" s="4" t="s">
        <v>35</v>
      </c>
      <c r="C25" s="19">
        <v>1953</v>
      </c>
      <c r="D25" s="19">
        <v>389</v>
      </c>
      <c r="E25" s="19">
        <v>99</v>
      </c>
      <c r="F25" s="19">
        <v>13</v>
      </c>
      <c r="G25" s="19">
        <v>2507</v>
      </c>
      <c r="H25" s="19">
        <v>2719</v>
      </c>
      <c r="I25" s="19">
        <v>668</v>
      </c>
      <c r="J25" s="19">
        <v>216</v>
      </c>
      <c r="K25" s="19">
        <v>0</v>
      </c>
      <c r="L25" s="19">
        <v>9</v>
      </c>
      <c r="M25" s="19">
        <v>891</v>
      </c>
      <c r="N25" s="19">
        <v>10</v>
      </c>
      <c r="O25" s="19">
        <v>9</v>
      </c>
      <c r="P25" s="19">
        <v>0</v>
      </c>
      <c r="Q25" s="19">
        <v>0</v>
      </c>
      <c r="R25" s="19">
        <v>1</v>
      </c>
      <c r="S25" s="19">
        <v>9</v>
      </c>
      <c r="T25" s="19">
        <v>30</v>
      </c>
      <c r="U25" s="19">
        <v>968</v>
      </c>
      <c r="V25" s="19">
        <v>171</v>
      </c>
      <c r="W25" s="19">
        <v>99</v>
      </c>
      <c r="X25" s="19">
        <v>3</v>
      </c>
      <c r="Y25" s="19">
        <v>1288</v>
      </c>
      <c r="Z25" s="19">
        <v>2238</v>
      </c>
      <c r="AA25" s="19">
        <v>252</v>
      </c>
      <c r="AB25" s="19">
        <v>0</v>
      </c>
      <c r="AC25" s="19">
        <v>0</v>
      </c>
      <c r="AD25" s="19">
        <v>0</v>
      </c>
      <c r="AE25" s="19">
        <v>254</v>
      </c>
      <c r="AF25" s="19">
        <v>415</v>
      </c>
      <c r="AG25" s="19">
        <v>53</v>
      </c>
      <c r="AH25" s="19">
        <v>2</v>
      </c>
      <c r="AI25" s="19">
        <v>0</v>
      </c>
      <c r="AJ25" s="19">
        <v>0</v>
      </c>
      <c r="AK25" s="19">
        <v>65</v>
      </c>
      <c r="AL25" s="19">
        <v>21</v>
      </c>
      <c r="AM25" s="19">
        <v>0</v>
      </c>
      <c r="AN25" s="19">
        <v>0</v>
      </c>
      <c r="AO25" s="19">
        <v>0</v>
      </c>
      <c r="AP25" s="19">
        <v>0</v>
      </c>
      <c r="AQ25" s="19">
        <v>0</v>
      </c>
      <c r="AR25" s="19">
        <v>0</v>
      </c>
      <c r="AS25" s="19">
        <v>3</v>
      </c>
      <c r="AT25" s="19">
        <v>0</v>
      </c>
      <c r="AU25" s="19">
        <v>0</v>
      </c>
      <c r="AV25" s="19">
        <v>0</v>
      </c>
      <c r="AW25" s="19">
        <v>0</v>
      </c>
      <c r="AX25" s="19">
        <v>5</v>
      </c>
    </row>
    <row r="26" spans="2:50" ht="20.100000000000001" customHeight="1" thickBot="1" x14ac:dyDescent="0.25">
      <c r="B26" s="4" t="s">
        <v>36</v>
      </c>
      <c r="C26" s="19">
        <v>1260</v>
      </c>
      <c r="D26" s="19">
        <v>63</v>
      </c>
      <c r="E26" s="19">
        <v>62</v>
      </c>
      <c r="F26" s="19">
        <v>5</v>
      </c>
      <c r="G26" s="19">
        <v>1330</v>
      </c>
      <c r="H26" s="19">
        <v>846</v>
      </c>
      <c r="I26" s="19">
        <v>178</v>
      </c>
      <c r="J26" s="19">
        <v>0</v>
      </c>
      <c r="K26" s="19">
        <v>0</v>
      </c>
      <c r="L26" s="19">
        <v>0</v>
      </c>
      <c r="M26" s="19">
        <v>177</v>
      </c>
      <c r="N26" s="19">
        <v>6</v>
      </c>
      <c r="O26" s="19">
        <v>1</v>
      </c>
      <c r="P26" s="19">
        <v>0</v>
      </c>
      <c r="Q26" s="19">
        <v>0</v>
      </c>
      <c r="R26" s="19">
        <v>0</v>
      </c>
      <c r="S26" s="19">
        <v>6</v>
      </c>
      <c r="T26" s="19">
        <v>8</v>
      </c>
      <c r="U26" s="19">
        <v>969</v>
      </c>
      <c r="V26" s="19">
        <v>63</v>
      </c>
      <c r="W26" s="19">
        <v>62</v>
      </c>
      <c r="X26" s="19">
        <v>4</v>
      </c>
      <c r="Y26" s="19">
        <v>1008</v>
      </c>
      <c r="Z26" s="19">
        <v>651</v>
      </c>
      <c r="AA26" s="19">
        <v>100</v>
      </c>
      <c r="AB26" s="19">
        <v>0</v>
      </c>
      <c r="AC26" s="19">
        <v>0</v>
      </c>
      <c r="AD26" s="19">
        <v>1</v>
      </c>
      <c r="AE26" s="19">
        <v>117</v>
      </c>
      <c r="AF26" s="19">
        <v>166</v>
      </c>
      <c r="AG26" s="19">
        <v>12</v>
      </c>
      <c r="AH26" s="19">
        <v>0</v>
      </c>
      <c r="AI26" s="19">
        <v>0</v>
      </c>
      <c r="AJ26" s="19">
        <v>0</v>
      </c>
      <c r="AK26" s="19">
        <v>22</v>
      </c>
      <c r="AL26" s="19">
        <v>15</v>
      </c>
      <c r="AM26" s="19">
        <v>0</v>
      </c>
      <c r="AN26" s="19">
        <v>0</v>
      </c>
      <c r="AO26" s="19">
        <v>0</v>
      </c>
      <c r="AP26" s="19">
        <v>0</v>
      </c>
      <c r="AQ26" s="19">
        <v>0</v>
      </c>
      <c r="AR26" s="19">
        <v>0</v>
      </c>
      <c r="AS26" s="19">
        <v>0</v>
      </c>
      <c r="AT26" s="19">
        <v>0</v>
      </c>
      <c r="AU26" s="19">
        <v>0</v>
      </c>
      <c r="AV26" s="19">
        <v>0</v>
      </c>
      <c r="AW26" s="19">
        <v>0</v>
      </c>
      <c r="AX26" s="19">
        <v>0</v>
      </c>
    </row>
    <row r="27" spans="2:50" ht="20.100000000000001" customHeight="1" thickBot="1" x14ac:dyDescent="0.25">
      <c r="B27" s="5" t="s">
        <v>37</v>
      </c>
      <c r="C27" s="19">
        <v>1980</v>
      </c>
      <c r="D27" s="19">
        <v>210</v>
      </c>
      <c r="E27" s="19">
        <v>69</v>
      </c>
      <c r="F27" s="19">
        <v>14</v>
      </c>
      <c r="G27" s="19">
        <v>2245</v>
      </c>
      <c r="H27" s="19">
        <v>3310</v>
      </c>
      <c r="I27" s="19">
        <v>566</v>
      </c>
      <c r="J27" s="19">
        <v>86</v>
      </c>
      <c r="K27" s="19">
        <v>0</v>
      </c>
      <c r="L27" s="19">
        <v>1</v>
      </c>
      <c r="M27" s="19">
        <v>657</v>
      </c>
      <c r="N27" s="19">
        <v>16</v>
      </c>
      <c r="O27" s="19">
        <v>11</v>
      </c>
      <c r="P27" s="19">
        <v>0</v>
      </c>
      <c r="Q27" s="19">
        <v>0</v>
      </c>
      <c r="R27" s="19">
        <v>0</v>
      </c>
      <c r="S27" s="19">
        <v>7</v>
      </c>
      <c r="T27" s="19">
        <v>24</v>
      </c>
      <c r="U27" s="19">
        <v>984</v>
      </c>
      <c r="V27" s="19">
        <v>124</v>
      </c>
      <c r="W27" s="19">
        <v>68</v>
      </c>
      <c r="X27" s="19">
        <v>10</v>
      </c>
      <c r="Y27" s="19">
        <v>1061</v>
      </c>
      <c r="Z27" s="19">
        <v>2768</v>
      </c>
      <c r="AA27" s="19">
        <v>360</v>
      </c>
      <c r="AB27" s="19">
        <v>0</v>
      </c>
      <c r="AC27" s="19">
        <v>0</v>
      </c>
      <c r="AD27" s="19">
        <v>0</v>
      </c>
      <c r="AE27" s="19">
        <v>459</v>
      </c>
      <c r="AF27" s="19">
        <v>470</v>
      </c>
      <c r="AG27" s="19">
        <v>59</v>
      </c>
      <c r="AH27" s="19">
        <v>0</v>
      </c>
      <c r="AI27" s="19">
        <v>1</v>
      </c>
      <c r="AJ27" s="19">
        <v>3</v>
      </c>
      <c r="AK27" s="19">
        <v>61</v>
      </c>
      <c r="AL27" s="19">
        <v>31</v>
      </c>
      <c r="AM27" s="19">
        <v>0</v>
      </c>
      <c r="AN27" s="19">
        <v>0</v>
      </c>
      <c r="AO27" s="19">
        <v>0</v>
      </c>
      <c r="AP27" s="19">
        <v>0</v>
      </c>
      <c r="AQ27" s="19">
        <v>0</v>
      </c>
      <c r="AR27" s="19">
        <v>0</v>
      </c>
      <c r="AS27" s="19">
        <v>0</v>
      </c>
      <c r="AT27" s="19">
        <v>0</v>
      </c>
      <c r="AU27" s="19">
        <v>0</v>
      </c>
      <c r="AV27" s="19">
        <v>0</v>
      </c>
      <c r="AW27" s="19">
        <v>0</v>
      </c>
      <c r="AX27" s="19">
        <v>1</v>
      </c>
    </row>
    <row r="28" spans="2:50" ht="20.100000000000001" customHeight="1" thickBot="1" x14ac:dyDescent="0.25">
      <c r="B28" s="6" t="s">
        <v>38</v>
      </c>
      <c r="C28" s="20">
        <v>282</v>
      </c>
      <c r="D28" s="20">
        <v>45</v>
      </c>
      <c r="E28" s="20">
        <v>0</v>
      </c>
      <c r="F28" s="20">
        <v>0</v>
      </c>
      <c r="G28" s="20">
        <v>344</v>
      </c>
      <c r="H28" s="20">
        <v>523</v>
      </c>
      <c r="I28" s="20">
        <v>115</v>
      </c>
      <c r="J28" s="20">
        <v>35</v>
      </c>
      <c r="K28" s="20">
        <v>0</v>
      </c>
      <c r="L28" s="20">
        <v>0</v>
      </c>
      <c r="M28" s="20">
        <v>150</v>
      </c>
      <c r="N28" s="20">
        <v>0</v>
      </c>
      <c r="O28" s="20">
        <v>0</v>
      </c>
      <c r="P28" s="20">
        <v>0</v>
      </c>
      <c r="Q28" s="20">
        <v>0</v>
      </c>
      <c r="R28" s="20">
        <v>0</v>
      </c>
      <c r="S28" s="20">
        <v>1</v>
      </c>
      <c r="T28" s="20">
        <v>4</v>
      </c>
      <c r="U28" s="20">
        <v>106</v>
      </c>
      <c r="V28" s="20">
        <v>10</v>
      </c>
      <c r="W28" s="20">
        <v>0</v>
      </c>
      <c r="X28" s="20">
        <v>0</v>
      </c>
      <c r="Y28" s="20">
        <v>114</v>
      </c>
      <c r="Z28" s="20">
        <v>363</v>
      </c>
      <c r="AA28" s="20">
        <v>53</v>
      </c>
      <c r="AB28" s="20">
        <v>0</v>
      </c>
      <c r="AC28" s="20">
        <v>0</v>
      </c>
      <c r="AD28" s="20">
        <v>0</v>
      </c>
      <c r="AE28" s="20">
        <v>70</v>
      </c>
      <c r="AF28" s="20">
        <v>155</v>
      </c>
      <c r="AG28" s="20">
        <v>7</v>
      </c>
      <c r="AH28" s="20">
        <v>0</v>
      </c>
      <c r="AI28" s="20">
        <v>0</v>
      </c>
      <c r="AJ28" s="20">
        <v>0</v>
      </c>
      <c r="AK28" s="20">
        <v>8</v>
      </c>
      <c r="AL28" s="20">
        <v>1</v>
      </c>
      <c r="AM28" s="20">
        <v>0</v>
      </c>
      <c r="AN28" s="20">
        <v>0</v>
      </c>
      <c r="AO28" s="20">
        <v>0</v>
      </c>
      <c r="AP28" s="20">
        <v>0</v>
      </c>
      <c r="AQ28" s="20">
        <v>0</v>
      </c>
      <c r="AR28" s="20">
        <v>0</v>
      </c>
      <c r="AS28" s="20">
        <v>1</v>
      </c>
      <c r="AT28" s="20">
        <v>0</v>
      </c>
      <c r="AU28" s="20">
        <v>0</v>
      </c>
      <c r="AV28" s="20">
        <v>0</v>
      </c>
      <c r="AW28" s="20">
        <v>1</v>
      </c>
      <c r="AX28" s="20">
        <v>0</v>
      </c>
    </row>
    <row r="29" spans="2:50" ht="20.100000000000001" customHeight="1" thickBot="1" x14ac:dyDescent="0.25">
      <c r="B29" s="7" t="s">
        <v>39</v>
      </c>
      <c r="C29" s="9">
        <f>SUM(C12:C28)</f>
        <v>54290</v>
      </c>
      <c r="D29" s="9">
        <f t="shared" ref="D29:AX29" si="0">SUM(D12:D28)</f>
        <v>6952</v>
      </c>
      <c r="E29" s="9">
        <f t="shared" si="0"/>
        <v>3139</v>
      </c>
      <c r="F29" s="9">
        <f t="shared" si="0"/>
        <v>431</v>
      </c>
      <c r="G29" s="9">
        <f t="shared" si="0"/>
        <v>65524</v>
      </c>
      <c r="H29" s="9">
        <f t="shared" si="0"/>
        <v>63972</v>
      </c>
      <c r="I29" s="9">
        <f t="shared" si="0"/>
        <v>15009</v>
      </c>
      <c r="J29" s="9">
        <f t="shared" si="0"/>
        <v>2529</v>
      </c>
      <c r="K29" s="9">
        <f t="shared" si="0"/>
        <v>95</v>
      </c>
      <c r="L29" s="9">
        <f t="shared" si="0"/>
        <v>52</v>
      </c>
      <c r="M29" s="9">
        <f t="shared" si="0"/>
        <v>17653</v>
      </c>
      <c r="N29" s="9">
        <f t="shared" si="0"/>
        <v>711</v>
      </c>
      <c r="O29" s="9">
        <f t="shared" si="0"/>
        <v>215</v>
      </c>
      <c r="P29" s="9">
        <f t="shared" si="0"/>
        <v>2</v>
      </c>
      <c r="Q29" s="9">
        <f t="shared" si="0"/>
        <v>1</v>
      </c>
      <c r="R29" s="9">
        <f t="shared" si="0"/>
        <v>6</v>
      </c>
      <c r="S29" s="9">
        <f t="shared" si="0"/>
        <v>238</v>
      </c>
      <c r="T29" s="9">
        <f t="shared" si="0"/>
        <v>601</v>
      </c>
      <c r="U29" s="9">
        <f t="shared" si="0"/>
        <v>27719</v>
      </c>
      <c r="V29" s="9">
        <f t="shared" si="0"/>
        <v>4377</v>
      </c>
      <c r="W29" s="9">
        <f t="shared" si="0"/>
        <v>3030</v>
      </c>
      <c r="X29" s="9">
        <f t="shared" si="0"/>
        <v>249</v>
      </c>
      <c r="Y29" s="9">
        <f t="shared" si="0"/>
        <v>36182</v>
      </c>
      <c r="Z29" s="9">
        <f t="shared" si="0"/>
        <v>44536</v>
      </c>
      <c r="AA29" s="9">
        <f t="shared" si="0"/>
        <v>9474</v>
      </c>
      <c r="AB29" s="9">
        <f t="shared" si="0"/>
        <v>0</v>
      </c>
      <c r="AC29" s="9">
        <f t="shared" si="0"/>
        <v>0</v>
      </c>
      <c r="AD29" s="9">
        <f t="shared" si="0"/>
        <v>118</v>
      </c>
      <c r="AE29" s="9">
        <f t="shared" si="0"/>
        <v>9533</v>
      </c>
      <c r="AF29" s="9">
        <f t="shared" si="0"/>
        <v>16589</v>
      </c>
      <c r="AG29" s="9">
        <f t="shared" si="0"/>
        <v>1830</v>
      </c>
      <c r="AH29" s="9">
        <f t="shared" si="0"/>
        <v>43</v>
      </c>
      <c r="AI29" s="9">
        <f t="shared" si="0"/>
        <v>13</v>
      </c>
      <c r="AJ29" s="9">
        <f t="shared" si="0"/>
        <v>5</v>
      </c>
      <c r="AK29" s="9">
        <f t="shared" si="0"/>
        <v>1889</v>
      </c>
      <c r="AL29" s="9">
        <f t="shared" si="0"/>
        <v>1363</v>
      </c>
      <c r="AM29" s="9">
        <f t="shared" si="0"/>
        <v>0</v>
      </c>
      <c r="AN29" s="9">
        <f t="shared" si="0"/>
        <v>0</v>
      </c>
      <c r="AO29" s="9">
        <f t="shared" si="0"/>
        <v>0</v>
      </c>
      <c r="AP29" s="9">
        <f t="shared" si="0"/>
        <v>0</v>
      </c>
      <c r="AQ29" s="9">
        <f t="shared" si="0"/>
        <v>0</v>
      </c>
      <c r="AR29" s="9">
        <f t="shared" si="0"/>
        <v>0</v>
      </c>
      <c r="AS29" s="9">
        <f t="shared" si="0"/>
        <v>43</v>
      </c>
      <c r="AT29" s="9">
        <f t="shared" si="0"/>
        <v>1</v>
      </c>
      <c r="AU29" s="9">
        <f t="shared" si="0"/>
        <v>0</v>
      </c>
      <c r="AV29" s="9">
        <f t="shared" si="0"/>
        <v>1</v>
      </c>
      <c r="AW29" s="9">
        <f t="shared" si="0"/>
        <v>29</v>
      </c>
      <c r="AX29" s="9">
        <f t="shared" si="0"/>
        <v>172</v>
      </c>
    </row>
    <row r="30" spans="2:50" x14ac:dyDescent="0.2"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54"/>
      <c r="Z30" s="54"/>
      <c r="AA30" s="54"/>
      <c r="AB30" s="54"/>
      <c r="AC30" s="54"/>
      <c r="AD30" s="54"/>
      <c r="AE30" s="54"/>
      <c r="AF30" s="54"/>
      <c r="AG30" s="54"/>
      <c r="AH30" s="54"/>
      <c r="AI30" s="54"/>
      <c r="AJ30" s="54"/>
      <c r="AK30" s="54"/>
      <c r="AL30" s="54"/>
      <c r="AM30" s="54"/>
      <c r="AN30" s="54"/>
      <c r="AO30" s="54"/>
      <c r="AP30" s="54"/>
      <c r="AQ30" s="54"/>
      <c r="AR30" s="54"/>
      <c r="AS30" s="54"/>
      <c r="AT30" s="54"/>
      <c r="AU30" s="54"/>
      <c r="AV30" s="54"/>
      <c r="AW30" s="54"/>
      <c r="AX30" s="54"/>
    </row>
  </sheetData>
  <mergeCells count="48">
    <mergeCell ref="C9:H9"/>
    <mergeCell ref="AS9:AX9"/>
    <mergeCell ref="I9:N9"/>
    <mergeCell ref="O9:T9"/>
    <mergeCell ref="U9:Z9"/>
    <mergeCell ref="AA9:AF9"/>
    <mergeCell ref="AG9:AL9"/>
    <mergeCell ref="AM9:AR9"/>
    <mergeCell ref="D10:E10"/>
    <mergeCell ref="C10:C11"/>
    <mergeCell ref="F10:F11"/>
    <mergeCell ref="G10:G11"/>
    <mergeCell ref="H10:H11"/>
    <mergeCell ref="I10:I11"/>
    <mergeCell ref="J10:K10"/>
    <mergeCell ref="L10:L11"/>
    <mergeCell ref="M10:M11"/>
    <mergeCell ref="N10:N11"/>
    <mergeCell ref="O10:O11"/>
    <mergeCell ref="P10:Q10"/>
    <mergeCell ref="R10:R11"/>
    <mergeCell ref="S10:S11"/>
    <mergeCell ref="T10:T11"/>
    <mergeCell ref="U10:U11"/>
    <mergeCell ref="V10:W10"/>
    <mergeCell ref="X10:X11"/>
    <mergeCell ref="Y10:Y11"/>
    <mergeCell ref="Z10:Z11"/>
    <mergeCell ref="AA10:AA11"/>
    <mergeCell ref="AB10:AC10"/>
    <mergeCell ref="AD10:AD11"/>
    <mergeCell ref="AE10:AE11"/>
    <mergeCell ref="AF10:AF11"/>
    <mergeCell ref="AG10:AG11"/>
    <mergeCell ref="AH10:AI10"/>
    <mergeCell ref="AJ10:AJ11"/>
    <mergeCell ref="AK10:AK11"/>
    <mergeCell ref="AL10:AL11"/>
    <mergeCell ref="AM10:AM11"/>
    <mergeCell ref="AN10:AO10"/>
    <mergeCell ref="AP10:AP11"/>
    <mergeCell ref="AQ10:AQ11"/>
    <mergeCell ref="AR10:AR11"/>
    <mergeCell ref="AS10:AS11"/>
    <mergeCell ref="AT10:AU10"/>
    <mergeCell ref="AV10:AV11"/>
    <mergeCell ref="AW10:AW11"/>
    <mergeCell ref="AX10:AX11"/>
  </mergeCells>
  <pageMargins left="0.7" right="0.7" top="0.75" bottom="0.75" header="0.3" footer="0.3"/>
  <pageSetup paperSize="9" orientation="portrait" verticalDpi="1200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B9:AB47"/>
  <sheetViews>
    <sheetView workbookViewId="0"/>
  </sheetViews>
  <sheetFormatPr baseColWidth="10" defaultRowHeight="12.75" x14ac:dyDescent="0.2"/>
  <cols>
    <col min="1" max="1" width="8.625" customWidth="1"/>
    <col min="2" max="2" width="27" customWidth="1"/>
    <col min="3" max="16" width="15" customWidth="1"/>
    <col min="17" max="17" width="14.125" bestFit="1" customWidth="1"/>
    <col min="18" max="18" width="21.625" hidden="1" customWidth="1"/>
    <col min="19" max="19" width="13.375" hidden="1" customWidth="1"/>
    <col min="20" max="26" width="15" customWidth="1"/>
  </cols>
  <sheetData>
    <row r="9" spans="2:26" ht="48.2" customHeight="1" x14ac:dyDescent="0.2">
      <c r="B9" s="10"/>
      <c r="C9" s="85" t="s">
        <v>175</v>
      </c>
      <c r="D9" s="85" t="s">
        <v>176</v>
      </c>
      <c r="E9" s="85" t="s">
        <v>177</v>
      </c>
      <c r="F9" s="85" t="s">
        <v>263</v>
      </c>
      <c r="G9" s="86" t="s">
        <v>178</v>
      </c>
      <c r="H9" s="85" t="s">
        <v>200</v>
      </c>
      <c r="I9" s="85" t="s">
        <v>179</v>
      </c>
      <c r="J9" s="85" t="s">
        <v>180</v>
      </c>
      <c r="K9" s="88"/>
      <c r="L9" s="88"/>
      <c r="M9" s="85" t="s">
        <v>181</v>
      </c>
      <c r="N9" s="85" t="s">
        <v>182</v>
      </c>
      <c r="O9" s="85" t="s">
        <v>183</v>
      </c>
      <c r="P9" s="88" t="s">
        <v>184</v>
      </c>
      <c r="Q9" s="88" t="s">
        <v>185</v>
      </c>
      <c r="R9" s="85" t="s">
        <v>186</v>
      </c>
      <c r="S9" s="85" t="s">
        <v>187</v>
      </c>
      <c r="T9" s="85" t="s">
        <v>188</v>
      </c>
      <c r="U9" s="85" t="s">
        <v>189</v>
      </c>
      <c r="V9" s="85" t="s">
        <v>190</v>
      </c>
      <c r="W9" s="85" t="s">
        <v>191</v>
      </c>
      <c r="X9" s="85" t="s">
        <v>192</v>
      </c>
      <c r="Y9" s="85" t="s">
        <v>193</v>
      </c>
      <c r="Z9" s="85" t="s">
        <v>194</v>
      </c>
    </row>
    <row r="10" spans="2:26" ht="73.5" customHeight="1" thickBot="1" x14ac:dyDescent="0.25">
      <c r="B10" s="10"/>
      <c r="C10" s="85"/>
      <c r="D10" s="85"/>
      <c r="E10" s="85"/>
      <c r="F10" s="85"/>
      <c r="G10" s="87"/>
      <c r="H10" s="85"/>
      <c r="I10" s="85"/>
      <c r="J10" s="38" t="s">
        <v>195</v>
      </c>
      <c r="K10" s="38" t="s">
        <v>196</v>
      </c>
      <c r="L10" s="38" t="s">
        <v>197</v>
      </c>
      <c r="M10" s="85"/>
      <c r="N10" s="85"/>
      <c r="O10" s="38" t="s">
        <v>52</v>
      </c>
      <c r="P10" s="38" t="s">
        <v>198</v>
      </c>
      <c r="Q10" s="38" t="s">
        <v>199</v>
      </c>
      <c r="R10" s="85"/>
      <c r="S10" s="85"/>
      <c r="T10" s="85"/>
      <c r="U10" s="85"/>
      <c r="V10" s="85"/>
      <c r="W10" s="85"/>
      <c r="X10" s="85"/>
      <c r="Y10" s="85"/>
      <c r="Z10" s="85"/>
    </row>
    <row r="11" spans="2:26" ht="20.100000000000001" customHeight="1" thickBot="1" x14ac:dyDescent="0.25">
      <c r="B11" s="3" t="s">
        <v>22</v>
      </c>
      <c r="C11" s="18">
        <v>8712</v>
      </c>
      <c r="D11" s="18">
        <v>6354</v>
      </c>
      <c r="E11" s="18">
        <v>2358</v>
      </c>
      <c r="F11" s="18">
        <v>19</v>
      </c>
      <c r="G11" s="18">
        <v>9831</v>
      </c>
      <c r="H11" s="18">
        <v>83</v>
      </c>
      <c r="I11" s="18">
        <v>7</v>
      </c>
      <c r="J11" s="18">
        <v>6928</v>
      </c>
      <c r="K11" s="18">
        <v>157</v>
      </c>
      <c r="L11" s="18">
        <v>1265</v>
      </c>
      <c r="M11" s="18">
        <v>868</v>
      </c>
      <c r="N11" s="18">
        <v>523</v>
      </c>
      <c r="O11" s="18">
        <v>635</v>
      </c>
      <c r="P11" s="18">
        <v>414</v>
      </c>
      <c r="Q11" s="18">
        <v>221</v>
      </c>
      <c r="R11" s="31">
        <v>8801026</v>
      </c>
      <c r="S11" s="31">
        <v>4466462</v>
      </c>
      <c r="T11" s="39">
        <f>+(G11/R11)*100</f>
        <v>0.11170288554993475</v>
      </c>
      <c r="U11" s="39">
        <f>+G11/S11*100</f>
        <v>0.22010710042982568</v>
      </c>
      <c r="V11" s="39">
        <f t="shared" ref="V11:V28" si="0">+C11/S11*100</f>
        <v>0.19505371365523763</v>
      </c>
      <c r="W11" s="41">
        <f t="shared" ref="W11:W28" si="1">+O11/G11</f>
        <v>6.459159800630658E-2</v>
      </c>
      <c r="X11" s="41">
        <f t="shared" ref="X11:X28" si="2">O11/C11</f>
        <v>7.2887970615243339E-2</v>
      </c>
      <c r="Y11" s="41">
        <f>'Órdenes y Medidas'!C12/'Denuncias-Renuncias'!G11</f>
        <v>0.19875902756586308</v>
      </c>
      <c r="Z11" s="41">
        <f>'Órdenes y Medidas'!C12/'Denuncias-Renuncias'!C11</f>
        <v>0.22428833792470157</v>
      </c>
    </row>
    <row r="12" spans="2:26" ht="20.100000000000001" customHeight="1" thickBot="1" x14ac:dyDescent="0.25">
      <c r="B12" s="4" t="s">
        <v>23</v>
      </c>
      <c r="C12" s="19">
        <v>943</v>
      </c>
      <c r="D12" s="19">
        <v>530</v>
      </c>
      <c r="E12" s="19">
        <v>413</v>
      </c>
      <c r="F12" s="19">
        <v>11</v>
      </c>
      <c r="G12" s="19">
        <v>1155</v>
      </c>
      <c r="H12" s="19">
        <v>10</v>
      </c>
      <c r="I12" s="19">
        <v>0</v>
      </c>
      <c r="J12" s="19">
        <v>722</v>
      </c>
      <c r="K12" s="19">
        <v>16</v>
      </c>
      <c r="L12" s="19">
        <v>323</v>
      </c>
      <c r="M12" s="19">
        <v>61</v>
      </c>
      <c r="N12" s="19">
        <v>23</v>
      </c>
      <c r="O12" s="19">
        <v>216</v>
      </c>
      <c r="P12" s="19">
        <v>98</v>
      </c>
      <c r="Q12" s="19">
        <v>118</v>
      </c>
      <c r="R12" s="19">
        <v>1351591</v>
      </c>
      <c r="S12" s="19">
        <v>683316</v>
      </c>
      <c r="T12" s="39">
        <f t="shared" ref="T12:T28" si="3">+(G12/R12)*100</f>
        <v>8.5454845437710078E-2</v>
      </c>
      <c r="U12" s="39">
        <f t="shared" ref="U12:U28" si="4">+G12/S12*100</f>
        <v>0.16902867780060762</v>
      </c>
      <c r="V12" s="39">
        <f t="shared" si="0"/>
        <v>0.13800350057659999</v>
      </c>
      <c r="W12" s="42">
        <f t="shared" si="1"/>
        <v>0.18701298701298702</v>
      </c>
      <c r="X12" s="42">
        <f t="shared" si="2"/>
        <v>0.22905620360551432</v>
      </c>
      <c r="Y12" s="42">
        <f>'Órdenes y Medidas'!C13/'Denuncias-Renuncias'!G12</f>
        <v>0.17575757575757575</v>
      </c>
      <c r="Z12" s="42">
        <f>'Órdenes y Medidas'!C13/'Denuncias-Renuncias'!C12</f>
        <v>0.21527041357370094</v>
      </c>
    </row>
    <row r="13" spans="2:26" ht="20.100000000000001" customHeight="1" thickBot="1" x14ac:dyDescent="0.25">
      <c r="B13" s="4" t="s">
        <v>24</v>
      </c>
      <c r="C13" s="19">
        <v>847</v>
      </c>
      <c r="D13" s="19">
        <v>507</v>
      </c>
      <c r="E13" s="19">
        <v>340</v>
      </c>
      <c r="F13" s="19">
        <v>4</v>
      </c>
      <c r="G13" s="19">
        <v>888</v>
      </c>
      <c r="H13" s="19">
        <v>6</v>
      </c>
      <c r="I13" s="19">
        <v>2</v>
      </c>
      <c r="J13" s="19">
        <v>534</v>
      </c>
      <c r="K13" s="19">
        <v>8</v>
      </c>
      <c r="L13" s="19">
        <v>162</v>
      </c>
      <c r="M13" s="19">
        <v>139</v>
      </c>
      <c r="N13" s="19">
        <v>37</v>
      </c>
      <c r="O13" s="19">
        <v>180</v>
      </c>
      <c r="P13" s="19">
        <v>125</v>
      </c>
      <c r="Q13" s="19">
        <v>55</v>
      </c>
      <c r="R13" s="19">
        <v>1009599</v>
      </c>
      <c r="S13" s="19">
        <v>528121</v>
      </c>
      <c r="T13" s="39">
        <f t="shared" si="3"/>
        <v>8.7955713109858474E-2</v>
      </c>
      <c r="U13" s="39">
        <f t="shared" si="4"/>
        <v>0.16814328534559314</v>
      </c>
      <c r="V13" s="39">
        <f t="shared" si="0"/>
        <v>0.16037991293661868</v>
      </c>
      <c r="W13" s="42">
        <f t="shared" si="1"/>
        <v>0.20270270270270271</v>
      </c>
      <c r="X13" s="42">
        <f t="shared" si="2"/>
        <v>0.21251475796930341</v>
      </c>
      <c r="Y13" s="42">
        <f>'Órdenes y Medidas'!C14/'Denuncias-Renuncias'!G13</f>
        <v>0.22635135135135134</v>
      </c>
      <c r="Z13" s="42">
        <f>'Órdenes y Medidas'!C14/'Denuncias-Renuncias'!C13</f>
        <v>0.23730814639905548</v>
      </c>
    </row>
    <row r="14" spans="2:26" ht="20.100000000000001" customHeight="1" thickBot="1" x14ac:dyDescent="0.25">
      <c r="B14" s="4" t="s">
        <v>25</v>
      </c>
      <c r="C14" s="19">
        <v>1436</v>
      </c>
      <c r="D14" s="19">
        <v>828</v>
      </c>
      <c r="E14" s="19">
        <v>608</v>
      </c>
      <c r="F14" s="19">
        <v>1</v>
      </c>
      <c r="G14" s="19">
        <v>1562</v>
      </c>
      <c r="H14" s="19">
        <v>86</v>
      </c>
      <c r="I14" s="19">
        <v>10</v>
      </c>
      <c r="J14" s="19">
        <v>832</v>
      </c>
      <c r="K14" s="19">
        <v>76</v>
      </c>
      <c r="L14" s="19">
        <v>340</v>
      </c>
      <c r="M14" s="19">
        <v>173</v>
      </c>
      <c r="N14" s="19">
        <v>45</v>
      </c>
      <c r="O14" s="19">
        <v>241</v>
      </c>
      <c r="P14" s="19">
        <v>139</v>
      </c>
      <c r="Q14" s="19">
        <v>102</v>
      </c>
      <c r="R14" s="19">
        <v>1231768</v>
      </c>
      <c r="S14" s="19">
        <v>617858</v>
      </c>
      <c r="T14" s="39">
        <f t="shared" si="3"/>
        <v>0.12680959401445727</v>
      </c>
      <c r="U14" s="39">
        <f t="shared" si="4"/>
        <v>0.25280889783736715</v>
      </c>
      <c r="V14" s="39">
        <f t="shared" si="0"/>
        <v>0.23241586254446814</v>
      </c>
      <c r="W14" s="42">
        <f t="shared" si="1"/>
        <v>0.15428937259923176</v>
      </c>
      <c r="X14" s="42">
        <f t="shared" si="2"/>
        <v>0.16782729805013927</v>
      </c>
      <c r="Y14" s="42">
        <f>'Órdenes y Medidas'!C15/'Denuncias-Renuncias'!G14</f>
        <v>0.20614596670934698</v>
      </c>
      <c r="Z14" s="42">
        <f>'Órdenes y Medidas'!C15/'Denuncias-Renuncias'!C14</f>
        <v>0.22423398328690808</v>
      </c>
    </row>
    <row r="15" spans="2:26" ht="20.100000000000001" customHeight="1" thickBot="1" x14ac:dyDescent="0.25">
      <c r="B15" s="4" t="s">
        <v>26</v>
      </c>
      <c r="C15" s="19">
        <v>2482</v>
      </c>
      <c r="D15" s="19">
        <v>1760</v>
      </c>
      <c r="E15" s="19">
        <v>722</v>
      </c>
      <c r="F15" s="19">
        <v>3</v>
      </c>
      <c r="G15" s="19">
        <v>2843</v>
      </c>
      <c r="H15" s="19">
        <v>3</v>
      </c>
      <c r="I15" s="19">
        <v>1</v>
      </c>
      <c r="J15" s="19">
        <v>1800</v>
      </c>
      <c r="K15" s="19">
        <v>84</v>
      </c>
      <c r="L15" s="19">
        <v>512</v>
      </c>
      <c r="M15" s="19">
        <v>390</v>
      </c>
      <c r="N15" s="19">
        <v>53</v>
      </c>
      <c r="O15" s="19">
        <v>315</v>
      </c>
      <c r="P15" s="19">
        <v>163</v>
      </c>
      <c r="Q15" s="19">
        <v>152</v>
      </c>
      <c r="R15" s="19">
        <v>2238754</v>
      </c>
      <c r="S15" s="19">
        <v>1133717</v>
      </c>
      <c r="T15" s="39">
        <f t="shared" si="3"/>
        <v>0.12699028120106093</v>
      </c>
      <c r="U15" s="39">
        <f t="shared" si="4"/>
        <v>0.2507680488164154</v>
      </c>
      <c r="V15" s="39">
        <f t="shared" si="0"/>
        <v>0.21892588714820366</v>
      </c>
      <c r="W15" s="42">
        <f t="shared" si="1"/>
        <v>0.11079845233907844</v>
      </c>
      <c r="X15" s="42">
        <f t="shared" si="2"/>
        <v>0.12691377921031427</v>
      </c>
      <c r="Y15" s="42">
        <f>'Órdenes y Medidas'!C16/'Denuncias-Renuncias'!G15</f>
        <v>0.13858600070348223</v>
      </c>
      <c r="Z15" s="42">
        <f>'Órdenes y Medidas'!C16/'Denuncias-Renuncias'!C15</f>
        <v>0.15874294923448831</v>
      </c>
    </row>
    <row r="16" spans="2:26" ht="20.100000000000001" customHeight="1" thickBot="1" x14ac:dyDescent="0.25">
      <c r="B16" s="4" t="s">
        <v>27</v>
      </c>
      <c r="C16" s="19">
        <v>447</v>
      </c>
      <c r="D16" s="19">
        <v>310</v>
      </c>
      <c r="E16" s="19">
        <v>137</v>
      </c>
      <c r="F16" s="19">
        <v>0</v>
      </c>
      <c r="G16" s="19">
        <v>546</v>
      </c>
      <c r="H16" s="19">
        <v>0</v>
      </c>
      <c r="I16" s="19">
        <v>0</v>
      </c>
      <c r="J16" s="19">
        <v>411</v>
      </c>
      <c r="K16" s="19">
        <v>10</v>
      </c>
      <c r="L16" s="19">
        <v>103</v>
      </c>
      <c r="M16" s="19">
        <v>2</v>
      </c>
      <c r="N16" s="19">
        <v>20</v>
      </c>
      <c r="O16" s="19">
        <v>43</v>
      </c>
      <c r="P16" s="19">
        <v>27</v>
      </c>
      <c r="Q16" s="19">
        <v>16</v>
      </c>
      <c r="R16" s="19">
        <v>590851</v>
      </c>
      <c r="S16" s="19">
        <v>304529</v>
      </c>
      <c r="T16" s="39">
        <f t="shared" si="3"/>
        <v>9.2409084523847815E-2</v>
      </c>
      <c r="U16" s="39">
        <f t="shared" si="4"/>
        <v>0.17929326927813113</v>
      </c>
      <c r="V16" s="39">
        <f t="shared" si="0"/>
        <v>0.14678405012330517</v>
      </c>
      <c r="W16" s="42">
        <f t="shared" si="1"/>
        <v>7.8754578754578752E-2</v>
      </c>
      <c r="X16" s="42">
        <f t="shared" si="2"/>
        <v>9.6196868008948541E-2</v>
      </c>
      <c r="Y16" s="42">
        <f>'Órdenes y Medidas'!C17/'Denuncias-Renuncias'!G16</f>
        <v>0.152014652014652</v>
      </c>
      <c r="Z16" s="42">
        <f>'Órdenes y Medidas'!C17/'Denuncias-Renuncias'!C16</f>
        <v>0.18568232662192394</v>
      </c>
    </row>
    <row r="17" spans="2:28" ht="20.100000000000001" customHeight="1" thickBot="1" x14ac:dyDescent="0.25">
      <c r="B17" s="4" t="s">
        <v>28</v>
      </c>
      <c r="C17" s="19">
        <v>1348</v>
      </c>
      <c r="D17" s="19">
        <v>817</v>
      </c>
      <c r="E17" s="19">
        <v>531</v>
      </c>
      <c r="F17" s="19">
        <v>3</v>
      </c>
      <c r="G17" s="19">
        <v>1460</v>
      </c>
      <c r="H17" s="19">
        <v>7</v>
      </c>
      <c r="I17" s="19">
        <v>2</v>
      </c>
      <c r="J17" s="19">
        <v>1064</v>
      </c>
      <c r="K17" s="19">
        <v>41</v>
      </c>
      <c r="L17" s="19">
        <v>296</v>
      </c>
      <c r="M17" s="19">
        <v>31</v>
      </c>
      <c r="N17" s="19">
        <v>19</v>
      </c>
      <c r="O17" s="19">
        <v>187</v>
      </c>
      <c r="P17" s="19">
        <v>100</v>
      </c>
      <c r="Q17" s="19">
        <v>87</v>
      </c>
      <c r="R17" s="19">
        <v>2391682</v>
      </c>
      <c r="S17" s="19">
        <v>1214178</v>
      </c>
      <c r="T17" s="39">
        <f t="shared" si="3"/>
        <v>6.104490479921662E-2</v>
      </c>
      <c r="U17" s="39">
        <f t="shared" si="4"/>
        <v>0.12024596064168515</v>
      </c>
      <c r="V17" s="39">
        <f t="shared" si="0"/>
        <v>0.11102161297602164</v>
      </c>
      <c r="W17" s="42">
        <f t="shared" si="1"/>
        <v>0.12808219178082192</v>
      </c>
      <c r="X17" s="42">
        <f t="shared" si="2"/>
        <v>0.13872403560830859</v>
      </c>
      <c r="Y17" s="42">
        <f>'Órdenes y Medidas'!C18/'Denuncias-Renuncias'!G17</f>
        <v>0.30342465753424658</v>
      </c>
      <c r="Z17" s="42">
        <f>'Órdenes y Medidas'!C18/'Denuncias-Renuncias'!C17</f>
        <v>0.32863501483679525</v>
      </c>
    </row>
    <row r="18" spans="2:28" ht="20.100000000000001" customHeight="1" thickBot="1" x14ac:dyDescent="0.25">
      <c r="B18" s="4" t="s">
        <v>29</v>
      </c>
      <c r="C18" s="19">
        <v>1499</v>
      </c>
      <c r="D18" s="19">
        <v>926</v>
      </c>
      <c r="E18" s="19">
        <v>573</v>
      </c>
      <c r="F18" s="19">
        <v>12</v>
      </c>
      <c r="G18" s="19">
        <v>1639</v>
      </c>
      <c r="H18" s="19">
        <v>21</v>
      </c>
      <c r="I18" s="19">
        <v>2</v>
      </c>
      <c r="J18" s="19">
        <v>1168</v>
      </c>
      <c r="K18" s="19">
        <v>50</v>
      </c>
      <c r="L18" s="19">
        <v>232</v>
      </c>
      <c r="M18" s="19">
        <v>105</v>
      </c>
      <c r="N18" s="19">
        <v>61</v>
      </c>
      <c r="O18" s="19">
        <v>239</v>
      </c>
      <c r="P18" s="19">
        <v>152</v>
      </c>
      <c r="Q18" s="19">
        <v>87</v>
      </c>
      <c r="R18" s="19">
        <v>2104433</v>
      </c>
      <c r="S18" s="19">
        <v>1049210</v>
      </c>
      <c r="T18" s="39">
        <f t="shared" si="3"/>
        <v>7.7883211297294808E-2</v>
      </c>
      <c r="U18" s="39">
        <f t="shared" si="4"/>
        <v>0.15621276960760955</v>
      </c>
      <c r="V18" s="39">
        <f t="shared" si="0"/>
        <v>0.14286939697486681</v>
      </c>
      <c r="W18" s="42">
        <f t="shared" si="1"/>
        <v>0.14582062233068943</v>
      </c>
      <c r="X18" s="42">
        <f t="shared" si="2"/>
        <v>0.15943962641761175</v>
      </c>
      <c r="Y18" s="42">
        <f>'Órdenes y Medidas'!C19/'Denuncias-Renuncias'!G18</f>
        <v>0.29103111653447222</v>
      </c>
      <c r="Z18" s="42">
        <f>'Órdenes y Medidas'!C19/'Denuncias-Renuncias'!C18</f>
        <v>0.31821214142761839</v>
      </c>
      <c r="AB18" s="58"/>
    </row>
    <row r="19" spans="2:28" ht="20.100000000000001" customHeight="1" thickBot="1" x14ac:dyDescent="0.25">
      <c r="B19" s="4" t="s">
        <v>30</v>
      </c>
      <c r="C19" s="19">
        <v>5935</v>
      </c>
      <c r="D19" s="19">
        <v>3112</v>
      </c>
      <c r="E19" s="19">
        <v>2823</v>
      </c>
      <c r="F19" s="19">
        <v>13</v>
      </c>
      <c r="G19" s="19">
        <v>6022</v>
      </c>
      <c r="H19" s="19">
        <v>24</v>
      </c>
      <c r="I19" s="19">
        <v>5</v>
      </c>
      <c r="J19" s="19">
        <v>4541</v>
      </c>
      <c r="K19" s="19">
        <v>114</v>
      </c>
      <c r="L19" s="19">
        <v>804</v>
      </c>
      <c r="M19" s="19">
        <v>490</v>
      </c>
      <c r="N19" s="19">
        <v>44</v>
      </c>
      <c r="O19" s="19">
        <v>661</v>
      </c>
      <c r="P19" s="19">
        <v>322</v>
      </c>
      <c r="Q19" s="19">
        <v>339</v>
      </c>
      <c r="R19" s="19">
        <v>8012231</v>
      </c>
      <c r="S19" s="19">
        <v>4068533</v>
      </c>
      <c r="T19" s="39">
        <f t="shared" si="3"/>
        <v>7.5160089617985301E-2</v>
      </c>
      <c r="U19" s="39">
        <f t="shared" si="4"/>
        <v>0.14801403847529318</v>
      </c>
      <c r="V19" s="39">
        <f t="shared" si="0"/>
        <v>0.1458756755813459</v>
      </c>
      <c r="W19" s="42">
        <f t="shared" si="1"/>
        <v>0.10976419794088342</v>
      </c>
      <c r="X19" s="42">
        <f t="shared" si="2"/>
        <v>0.1113732097725358</v>
      </c>
      <c r="Y19" s="42">
        <f>'Órdenes y Medidas'!C20/'Denuncias-Renuncias'!G19</f>
        <v>0.21886416472932579</v>
      </c>
      <c r="Z19" s="42">
        <f>'Órdenes y Medidas'!C20/'Denuncias-Renuncias'!C19</f>
        <v>0.22207245155855096</v>
      </c>
      <c r="AB19" s="58"/>
    </row>
    <row r="20" spans="2:28" ht="20.100000000000001" customHeight="1" thickBot="1" x14ac:dyDescent="0.25">
      <c r="B20" s="4" t="s">
        <v>31</v>
      </c>
      <c r="C20" s="19">
        <v>6224</v>
      </c>
      <c r="D20" s="19">
        <v>3672</v>
      </c>
      <c r="E20" s="19">
        <v>2552</v>
      </c>
      <c r="F20" s="19">
        <v>7</v>
      </c>
      <c r="G20" s="19">
        <v>6695</v>
      </c>
      <c r="H20" s="19">
        <v>38</v>
      </c>
      <c r="I20" s="19">
        <v>18</v>
      </c>
      <c r="J20" s="19">
        <v>4415</v>
      </c>
      <c r="K20" s="19">
        <v>84</v>
      </c>
      <c r="L20" s="19">
        <v>1152</v>
      </c>
      <c r="M20" s="19">
        <v>701</v>
      </c>
      <c r="N20" s="19">
        <v>287</v>
      </c>
      <c r="O20" s="19">
        <v>804</v>
      </c>
      <c r="P20" s="19">
        <v>431</v>
      </c>
      <c r="Q20" s="19">
        <v>373</v>
      </c>
      <c r="R20" s="19">
        <v>5319285</v>
      </c>
      <c r="S20" s="19">
        <v>2703433</v>
      </c>
      <c r="T20" s="39">
        <f t="shared" si="3"/>
        <v>0.12586278043007659</v>
      </c>
      <c r="U20" s="39">
        <f t="shared" si="4"/>
        <v>0.24764808301148944</v>
      </c>
      <c r="V20" s="39">
        <f t="shared" si="0"/>
        <v>0.23022579068909788</v>
      </c>
      <c r="W20" s="42">
        <f t="shared" si="1"/>
        <v>0.12008961911874533</v>
      </c>
      <c r="X20" s="42">
        <f t="shared" si="2"/>
        <v>0.12917737789203085</v>
      </c>
      <c r="Y20" s="42">
        <f>'Órdenes y Medidas'!C21/'Denuncias-Renuncias'!G20</f>
        <v>0.17998506348020912</v>
      </c>
      <c r="Z20" s="42">
        <f>'Órdenes y Medidas'!C21/'Denuncias-Renuncias'!C20</f>
        <v>0.19360539845758354</v>
      </c>
      <c r="AB20" s="58"/>
    </row>
    <row r="21" spans="2:28" ht="20.100000000000001" customHeight="1" thickBot="1" x14ac:dyDescent="0.25">
      <c r="B21" s="4" t="s">
        <v>32</v>
      </c>
      <c r="C21" s="19">
        <v>688</v>
      </c>
      <c r="D21" s="19">
        <v>596</v>
      </c>
      <c r="E21" s="19">
        <v>92</v>
      </c>
      <c r="F21" s="19">
        <v>9</v>
      </c>
      <c r="G21" s="19">
        <v>726</v>
      </c>
      <c r="H21" s="19">
        <v>1</v>
      </c>
      <c r="I21" s="19">
        <v>0</v>
      </c>
      <c r="J21" s="19">
        <v>556</v>
      </c>
      <c r="K21" s="19">
        <v>21</v>
      </c>
      <c r="L21" s="19">
        <v>128</v>
      </c>
      <c r="M21" s="19">
        <v>20</v>
      </c>
      <c r="N21" s="19">
        <v>0</v>
      </c>
      <c r="O21" s="19">
        <v>23</v>
      </c>
      <c r="P21" s="19">
        <v>21</v>
      </c>
      <c r="Q21" s="19">
        <v>2</v>
      </c>
      <c r="R21" s="19">
        <v>1054681</v>
      </c>
      <c r="S21" s="19">
        <v>533004</v>
      </c>
      <c r="T21" s="39">
        <f t="shared" si="3"/>
        <v>6.8835979789149515E-2</v>
      </c>
      <c r="U21" s="39">
        <f t="shared" si="4"/>
        <v>0.1362091091248846</v>
      </c>
      <c r="V21" s="39">
        <f t="shared" si="0"/>
        <v>0.12907970671889893</v>
      </c>
      <c r="W21" s="42">
        <f t="shared" si="1"/>
        <v>3.1680440771349863E-2</v>
      </c>
      <c r="X21" s="42">
        <f t="shared" si="2"/>
        <v>3.3430232558139532E-2</v>
      </c>
      <c r="Y21" s="42">
        <f>'Órdenes y Medidas'!C22/'Denuncias-Renuncias'!G21</f>
        <v>0.25344352617079891</v>
      </c>
      <c r="Z21" s="42">
        <f>'Órdenes y Medidas'!C22/'Denuncias-Renuncias'!C21</f>
        <v>0.26744186046511625</v>
      </c>
      <c r="AB21" s="58"/>
    </row>
    <row r="22" spans="2:28" ht="20.100000000000001" customHeight="1" thickBot="1" x14ac:dyDescent="0.25">
      <c r="B22" s="4" t="s">
        <v>33</v>
      </c>
      <c r="C22" s="19">
        <v>1687</v>
      </c>
      <c r="D22" s="19">
        <v>1158</v>
      </c>
      <c r="E22" s="19">
        <v>529</v>
      </c>
      <c r="F22" s="19">
        <v>3</v>
      </c>
      <c r="G22" s="19">
        <v>1887</v>
      </c>
      <c r="H22" s="19">
        <v>15</v>
      </c>
      <c r="I22" s="19">
        <v>0</v>
      </c>
      <c r="J22" s="19">
        <v>1568</v>
      </c>
      <c r="K22" s="19">
        <v>37</v>
      </c>
      <c r="L22" s="19">
        <v>181</v>
      </c>
      <c r="M22" s="19">
        <v>60</v>
      </c>
      <c r="N22" s="19">
        <v>26</v>
      </c>
      <c r="O22" s="19">
        <v>71</v>
      </c>
      <c r="P22" s="19">
        <v>49</v>
      </c>
      <c r="Q22" s="19">
        <v>22</v>
      </c>
      <c r="R22" s="19">
        <v>2705833</v>
      </c>
      <c r="S22" s="19">
        <v>1404089</v>
      </c>
      <c r="T22" s="39">
        <f t="shared" si="3"/>
        <v>6.9738228486384793E-2</v>
      </c>
      <c r="U22" s="39">
        <f t="shared" si="4"/>
        <v>0.13439319017526666</v>
      </c>
      <c r="V22" s="39">
        <f t="shared" si="0"/>
        <v>0.1201490788689321</v>
      </c>
      <c r="W22" s="42">
        <f t="shared" si="1"/>
        <v>3.7625861155272923E-2</v>
      </c>
      <c r="X22" s="42">
        <f t="shared" si="2"/>
        <v>4.2086544161232961E-2</v>
      </c>
      <c r="Y22" s="42">
        <f>'Órdenes y Medidas'!C23/'Denuncias-Renuncias'!G22</f>
        <v>0.24218335983041867</v>
      </c>
      <c r="Z22" s="42">
        <f>'Órdenes y Medidas'!C23/'Denuncias-Renuncias'!C22</f>
        <v>0.27089508002371071</v>
      </c>
      <c r="AB22" s="58"/>
    </row>
    <row r="23" spans="2:28" ht="20.100000000000001" customHeight="1" thickBot="1" x14ac:dyDescent="0.25">
      <c r="B23" s="4" t="s">
        <v>34</v>
      </c>
      <c r="C23" s="19">
        <v>6910</v>
      </c>
      <c r="D23" s="19">
        <v>3927</v>
      </c>
      <c r="E23" s="19">
        <v>2983</v>
      </c>
      <c r="F23" s="19">
        <v>0</v>
      </c>
      <c r="G23" s="19">
        <v>7576</v>
      </c>
      <c r="H23" s="19">
        <v>49</v>
      </c>
      <c r="I23" s="19">
        <v>28</v>
      </c>
      <c r="J23" s="19">
        <v>5563</v>
      </c>
      <c r="K23" s="19">
        <v>54</v>
      </c>
      <c r="L23" s="19">
        <v>1418</v>
      </c>
      <c r="M23" s="19">
        <v>279</v>
      </c>
      <c r="N23" s="19">
        <v>185</v>
      </c>
      <c r="O23" s="19">
        <v>964</v>
      </c>
      <c r="P23" s="19">
        <v>507</v>
      </c>
      <c r="Q23" s="19">
        <v>457</v>
      </c>
      <c r="R23" s="19">
        <v>7009268</v>
      </c>
      <c r="S23" s="19">
        <v>3653105</v>
      </c>
      <c r="T23" s="39">
        <f t="shared" si="3"/>
        <v>0.10808546627122832</v>
      </c>
      <c r="U23" s="39">
        <f t="shared" si="4"/>
        <v>0.20738522435024453</v>
      </c>
      <c r="V23" s="39">
        <f t="shared" si="0"/>
        <v>0.1891541579012922</v>
      </c>
      <c r="W23" s="42">
        <f t="shared" si="1"/>
        <v>0.12724392819429778</v>
      </c>
      <c r="X23" s="42">
        <f t="shared" si="2"/>
        <v>0.13950795947901592</v>
      </c>
      <c r="Y23" s="42">
        <f>'Órdenes y Medidas'!C24/'Denuncias-Renuncias'!G23</f>
        <v>0.18769799366420276</v>
      </c>
      <c r="Z23" s="42">
        <f>'Órdenes y Medidas'!C24/'Denuncias-Renuncias'!C23</f>
        <v>0.20578871201157742</v>
      </c>
      <c r="AB23" s="58"/>
    </row>
    <row r="24" spans="2:28" ht="20.100000000000001" customHeight="1" thickBot="1" x14ac:dyDescent="0.25">
      <c r="B24" s="4" t="s">
        <v>35</v>
      </c>
      <c r="C24" s="19">
        <v>1608</v>
      </c>
      <c r="D24" s="19">
        <v>1044</v>
      </c>
      <c r="E24" s="19">
        <v>564</v>
      </c>
      <c r="F24" s="19">
        <v>7</v>
      </c>
      <c r="G24" s="19">
        <v>1957</v>
      </c>
      <c r="H24" s="19">
        <v>0</v>
      </c>
      <c r="I24" s="19">
        <v>14</v>
      </c>
      <c r="J24" s="19">
        <v>1297</v>
      </c>
      <c r="K24" s="19">
        <v>29</v>
      </c>
      <c r="L24" s="19">
        <v>462</v>
      </c>
      <c r="M24" s="19">
        <v>155</v>
      </c>
      <c r="N24" s="19">
        <v>0</v>
      </c>
      <c r="O24" s="19">
        <v>85</v>
      </c>
      <c r="P24" s="19">
        <v>58</v>
      </c>
      <c r="Q24" s="19">
        <v>27</v>
      </c>
      <c r="R24" s="19">
        <v>1568492</v>
      </c>
      <c r="S24" s="19">
        <v>782454</v>
      </c>
      <c r="T24" s="39">
        <f t="shared" si="3"/>
        <v>0.12476952384838431</v>
      </c>
      <c r="U24" s="39">
        <f t="shared" si="4"/>
        <v>0.2501105496297546</v>
      </c>
      <c r="V24" s="39">
        <f t="shared" si="0"/>
        <v>0.20550728860738141</v>
      </c>
      <c r="W24" s="42">
        <f t="shared" si="1"/>
        <v>4.3433827286663257E-2</v>
      </c>
      <c r="X24" s="42">
        <f t="shared" si="2"/>
        <v>5.2860696517412938E-2</v>
      </c>
      <c r="Y24" s="42">
        <f>'Órdenes y Medidas'!C25/'Denuncias-Renuncias'!G24</f>
        <v>0.17424629535002556</v>
      </c>
      <c r="Z24" s="42">
        <f>'Órdenes y Medidas'!C25/'Denuncias-Renuncias'!C24</f>
        <v>0.21206467661691542</v>
      </c>
      <c r="AB24" s="58"/>
    </row>
    <row r="25" spans="2:28" ht="20.100000000000001" customHeight="1" thickBot="1" x14ac:dyDescent="0.25">
      <c r="B25" s="4" t="s">
        <v>36</v>
      </c>
      <c r="C25" s="19">
        <v>987</v>
      </c>
      <c r="D25" s="19">
        <v>460</v>
      </c>
      <c r="E25" s="19">
        <v>527</v>
      </c>
      <c r="F25" s="19">
        <v>5</v>
      </c>
      <c r="G25" s="19">
        <v>1158</v>
      </c>
      <c r="H25" s="19">
        <v>0</v>
      </c>
      <c r="I25" s="19">
        <v>0</v>
      </c>
      <c r="J25" s="19">
        <v>740</v>
      </c>
      <c r="K25" s="19">
        <v>0</v>
      </c>
      <c r="L25" s="19">
        <v>308</v>
      </c>
      <c r="M25" s="19">
        <v>22</v>
      </c>
      <c r="N25" s="19">
        <v>88</v>
      </c>
      <c r="O25" s="19">
        <v>30</v>
      </c>
      <c r="P25" s="19">
        <v>13</v>
      </c>
      <c r="Q25" s="19">
        <v>17</v>
      </c>
      <c r="R25" s="19">
        <v>678333</v>
      </c>
      <c r="S25" s="19">
        <v>342414</v>
      </c>
      <c r="T25" s="39">
        <f t="shared" si="3"/>
        <v>0.17071261460079343</v>
      </c>
      <c r="U25" s="39">
        <f t="shared" si="4"/>
        <v>0.33818710683558501</v>
      </c>
      <c r="V25" s="39">
        <f t="shared" si="0"/>
        <v>0.28824755997126289</v>
      </c>
      <c r="W25" s="42">
        <f t="shared" si="1"/>
        <v>2.5906735751295335E-2</v>
      </c>
      <c r="X25" s="42">
        <f t="shared" si="2"/>
        <v>3.0395136778115502E-2</v>
      </c>
      <c r="Y25" s="42">
        <f>'Órdenes y Medidas'!C26/'Denuncias-Renuncias'!G25</f>
        <v>8.0310880829015538E-2</v>
      </c>
      <c r="Z25" s="42">
        <f>'Órdenes y Medidas'!C26/'Denuncias-Renuncias'!C25</f>
        <v>9.4224924012158054E-2</v>
      </c>
      <c r="AB25" s="58"/>
    </row>
    <row r="26" spans="2:28" ht="20.100000000000001" customHeight="1" thickBot="1" x14ac:dyDescent="0.25">
      <c r="B26" s="5" t="s">
        <v>37</v>
      </c>
      <c r="C26" s="19">
        <v>1603</v>
      </c>
      <c r="D26" s="19">
        <v>907</v>
      </c>
      <c r="E26" s="19">
        <v>696</v>
      </c>
      <c r="F26" s="19">
        <v>18</v>
      </c>
      <c r="G26" s="19">
        <v>1690</v>
      </c>
      <c r="H26" s="19">
        <v>34</v>
      </c>
      <c r="I26" s="19">
        <v>13</v>
      </c>
      <c r="J26" s="19">
        <v>1026</v>
      </c>
      <c r="K26" s="19">
        <v>15</v>
      </c>
      <c r="L26" s="19">
        <v>510</v>
      </c>
      <c r="M26" s="19">
        <v>52</v>
      </c>
      <c r="N26" s="19">
        <v>40</v>
      </c>
      <c r="O26" s="19">
        <v>205</v>
      </c>
      <c r="P26" s="19">
        <v>103</v>
      </c>
      <c r="Q26" s="19">
        <v>102</v>
      </c>
      <c r="R26" s="19">
        <v>2227684</v>
      </c>
      <c r="S26" s="19">
        <v>1144196</v>
      </c>
      <c r="T26" s="39">
        <f t="shared" si="3"/>
        <v>7.5863542585034499E-2</v>
      </c>
      <c r="U26" s="39">
        <f t="shared" si="4"/>
        <v>0.14770196714548905</v>
      </c>
      <c r="V26" s="39">
        <f t="shared" si="0"/>
        <v>0.14009837475397574</v>
      </c>
      <c r="W26" s="42">
        <f t="shared" si="1"/>
        <v>0.12130177514792899</v>
      </c>
      <c r="X26" s="42">
        <f t="shared" si="2"/>
        <v>0.12788521522145976</v>
      </c>
      <c r="Y26" s="42">
        <f>'Órdenes y Medidas'!C27/'Denuncias-Renuncias'!G26</f>
        <v>0.14733727810650887</v>
      </c>
      <c r="Z26" s="42">
        <f>'Órdenes y Medidas'!C27/'Denuncias-Renuncias'!C26</f>
        <v>0.15533374922021209</v>
      </c>
      <c r="AB26" s="58"/>
    </row>
    <row r="27" spans="2:28" ht="20.100000000000001" customHeight="1" thickBot="1" x14ac:dyDescent="0.25">
      <c r="B27" s="6" t="s">
        <v>38</v>
      </c>
      <c r="C27" s="20">
        <v>230</v>
      </c>
      <c r="D27" s="20">
        <v>76</v>
      </c>
      <c r="E27" s="20">
        <v>154</v>
      </c>
      <c r="F27" s="20">
        <v>0</v>
      </c>
      <c r="G27" s="20">
        <v>230</v>
      </c>
      <c r="H27" s="20">
        <v>0</v>
      </c>
      <c r="I27" s="20">
        <v>0</v>
      </c>
      <c r="J27" s="20">
        <v>199</v>
      </c>
      <c r="K27" s="20">
        <v>0</v>
      </c>
      <c r="L27" s="20">
        <v>31</v>
      </c>
      <c r="M27" s="20">
        <v>0</v>
      </c>
      <c r="N27" s="20">
        <v>0</v>
      </c>
      <c r="O27" s="20">
        <v>14</v>
      </c>
      <c r="P27" s="20">
        <v>3</v>
      </c>
      <c r="Q27" s="20">
        <v>11</v>
      </c>
      <c r="R27" s="20">
        <v>324184</v>
      </c>
      <c r="S27" s="20">
        <v>164205</v>
      </c>
      <c r="T27" s="39">
        <f t="shared" si="3"/>
        <v>7.0947363225822374E-2</v>
      </c>
      <c r="U27" s="39">
        <f t="shared" si="4"/>
        <v>0.14006881641850125</v>
      </c>
      <c r="V27" s="39">
        <f t="shared" si="0"/>
        <v>0.14006881641850125</v>
      </c>
      <c r="W27" s="43">
        <f t="shared" si="1"/>
        <v>6.0869565217391307E-2</v>
      </c>
      <c r="X27" s="43">
        <f t="shared" si="2"/>
        <v>6.0869565217391307E-2</v>
      </c>
      <c r="Y27" s="43">
        <f>'Órdenes y Medidas'!C28/'Denuncias-Renuncias'!G27</f>
        <v>0.24782608695652175</v>
      </c>
      <c r="Z27" s="43">
        <f>'Órdenes y Medidas'!C28/'Denuncias-Renuncias'!C27</f>
        <v>0.24782608695652175</v>
      </c>
      <c r="AB27" s="58"/>
    </row>
    <row r="28" spans="2:28" ht="20.100000000000001" customHeight="1" thickBot="1" x14ac:dyDescent="0.25">
      <c r="B28" s="7" t="s">
        <v>39</v>
      </c>
      <c r="C28" s="9">
        <f>SUM(C11:C27)</f>
        <v>43586</v>
      </c>
      <c r="D28" s="9">
        <f t="shared" ref="D28:Q28" si="5">SUM(D11:D27)</f>
        <v>26984</v>
      </c>
      <c r="E28" s="9">
        <f t="shared" si="5"/>
        <v>16602</v>
      </c>
      <c r="F28" s="9">
        <f t="shared" si="5"/>
        <v>115</v>
      </c>
      <c r="G28" s="9">
        <f t="shared" si="5"/>
        <v>47865</v>
      </c>
      <c r="H28" s="9">
        <f t="shared" si="5"/>
        <v>377</v>
      </c>
      <c r="I28" s="9">
        <f t="shared" si="5"/>
        <v>102</v>
      </c>
      <c r="J28" s="9">
        <f t="shared" si="5"/>
        <v>33364</v>
      </c>
      <c r="K28" s="9">
        <f t="shared" si="5"/>
        <v>796</v>
      </c>
      <c r="L28" s="9">
        <f t="shared" si="5"/>
        <v>8227</v>
      </c>
      <c r="M28" s="9">
        <f t="shared" si="5"/>
        <v>3548</v>
      </c>
      <c r="N28" s="9">
        <f t="shared" si="5"/>
        <v>1451</v>
      </c>
      <c r="O28" s="9">
        <f t="shared" si="5"/>
        <v>4913</v>
      </c>
      <c r="P28" s="9">
        <f t="shared" si="5"/>
        <v>2725</v>
      </c>
      <c r="Q28" s="9">
        <f t="shared" si="5"/>
        <v>2188</v>
      </c>
      <c r="R28" s="9">
        <f>SUM(R11:R27)</f>
        <v>48619695</v>
      </c>
      <c r="S28" s="9">
        <f>SUM(S11:S27)</f>
        <v>24792824</v>
      </c>
      <c r="T28" s="40">
        <f t="shared" si="3"/>
        <v>9.8447758670637472E-2</v>
      </c>
      <c r="U28" s="40">
        <f t="shared" si="4"/>
        <v>0.19305989507286464</v>
      </c>
      <c r="V28" s="40">
        <f t="shared" si="0"/>
        <v>0.1758008688320459</v>
      </c>
      <c r="W28" s="44">
        <f t="shared" si="1"/>
        <v>0.10264284968139559</v>
      </c>
      <c r="X28" s="44">
        <f t="shared" si="2"/>
        <v>0.1127196806313954</v>
      </c>
      <c r="Y28" s="44">
        <f>'Órdenes y Medidas'!C29/'Denuncias-Renuncias'!G28</f>
        <v>0.19644834430168182</v>
      </c>
      <c r="Z28" s="44">
        <f>'Órdenes y Medidas'!C29/'Denuncias-Renuncias'!C28</f>
        <v>0.21573441013169367</v>
      </c>
      <c r="AB28" s="58"/>
    </row>
    <row r="29" spans="2:28" x14ac:dyDescent="0.2"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</row>
    <row r="31" spans="2:28" ht="26.25" customHeight="1" x14ac:dyDescent="0.2">
      <c r="B31" s="83" t="s">
        <v>264</v>
      </c>
      <c r="C31" s="83"/>
      <c r="D31" s="83"/>
      <c r="E31" s="83"/>
      <c r="F31" s="83"/>
      <c r="G31" s="83"/>
      <c r="H31" s="83"/>
      <c r="T31" s="53"/>
      <c r="U31" s="53"/>
    </row>
    <row r="32" spans="2:28" x14ac:dyDescent="0.2">
      <c r="T32" s="53"/>
      <c r="U32" s="53"/>
    </row>
    <row r="33" spans="18:21" x14ac:dyDescent="0.2">
      <c r="T33" s="53"/>
      <c r="U33" s="53"/>
    </row>
    <row r="34" spans="18:21" x14ac:dyDescent="0.2">
      <c r="T34" s="53"/>
      <c r="U34" s="53"/>
    </row>
    <row r="35" spans="18:21" x14ac:dyDescent="0.2">
      <c r="R35" s="59" t="s">
        <v>266</v>
      </c>
      <c r="T35" s="53"/>
      <c r="U35" s="53"/>
    </row>
    <row r="36" spans="18:21" x14ac:dyDescent="0.2">
      <c r="T36" s="53"/>
      <c r="U36" s="53"/>
    </row>
    <row r="37" spans="18:21" x14ac:dyDescent="0.2">
      <c r="T37" s="53"/>
      <c r="U37" s="53"/>
    </row>
    <row r="38" spans="18:21" x14ac:dyDescent="0.2">
      <c r="T38" s="53"/>
      <c r="U38" s="53"/>
    </row>
    <row r="39" spans="18:21" x14ac:dyDescent="0.2">
      <c r="T39" s="53"/>
      <c r="U39" s="53"/>
    </row>
    <row r="40" spans="18:21" x14ac:dyDescent="0.2">
      <c r="T40" s="53"/>
      <c r="U40" s="53"/>
    </row>
    <row r="41" spans="18:21" x14ac:dyDescent="0.2">
      <c r="T41" s="53"/>
      <c r="U41" s="53"/>
    </row>
    <row r="42" spans="18:21" x14ac:dyDescent="0.2">
      <c r="T42" s="53"/>
      <c r="U42" s="53"/>
    </row>
    <row r="43" spans="18:21" x14ac:dyDescent="0.2">
      <c r="T43" s="53"/>
      <c r="U43" s="53"/>
    </row>
    <row r="44" spans="18:21" x14ac:dyDescent="0.2">
      <c r="T44" s="53"/>
      <c r="U44" s="53"/>
    </row>
    <row r="45" spans="18:21" x14ac:dyDescent="0.2">
      <c r="T45" s="53"/>
      <c r="U45" s="53"/>
    </row>
    <row r="46" spans="18:21" x14ac:dyDescent="0.2">
      <c r="T46" s="53"/>
      <c r="U46" s="53"/>
    </row>
    <row r="47" spans="18:21" x14ac:dyDescent="0.2">
      <c r="T47" s="53"/>
      <c r="U47" s="53"/>
    </row>
  </sheetData>
  <mergeCells count="21">
    <mergeCell ref="Z9:Z10"/>
    <mergeCell ref="T9:T10"/>
    <mergeCell ref="U9:U10"/>
    <mergeCell ref="V9:V10"/>
    <mergeCell ref="W9:W10"/>
    <mergeCell ref="X9:X10"/>
    <mergeCell ref="Y9:Y10"/>
    <mergeCell ref="S9:S10"/>
    <mergeCell ref="I9:I10"/>
    <mergeCell ref="J9:L9"/>
    <mergeCell ref="M9:M10"/>
    <mergeCell ref="N9:N10"/>
    <mergeCell ref="O9:Q9"/>
    <mergeCell ref="R9:R10"/>
    <mergeCell ref="B31:H31"/>
    <mergeCell ref="C9:C10"/>
    <mergeCell ref="D9:D10"/>
    <mergeCell ref="E9:E10"/>
    <mergeCell ref="G9:G10"/>
    <mergeCell ref="H9:H10"/>
    <mergeCell ref="F9:F10"/>
  </mergeCells>
  <pageMargins left="0.7" right="0.7" top="0.75" bottom="0.75" header="0.3" footer="0.3"/>
  <pageSetup paperSize="9" orientation="portrait" horizontalDpi="1200" verticalDpi="1200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B8:I28"/>
  <sheetViews>
    <sheetView workbookViewId="0"/>
  </sheetViews>
  <sheetFormatPr baseColWidth="10" defaultRowHeight="12.75" x14ac:dyDescent="0.2"/>
  <cols>
    <col min="1" max="1" width="8.625" customWidth="1"/>
    <col min="2" max="2" width="27" customWidth="1"/>
    <col min="3" max="9" width="18.625" customWidth="1"/>
    <col min="19" max="19" width="12.25" customWidth="1"/>
  </cols>
  <sheetData>
    <row r="8" spans="2:9" ht="66.75" customHeight="1" x14ac:dyDescent="0.2"/>
    <row r="9" spans="2:9" ht="42.75" customHeight="1" x14ac:dyDescent="0.2">
      <c r="B9" s="10"/>
      <c r="C9" s="89" t="s">
        <v>202</v>
      </c>
      <c r="D9" s="89" t="s">
        <v>179</v>
      </c>
      <c r="E9" s="90" t="s">
        <v>180</v>
      </c>
      <c r="F9" s="91"/>
      <c r="G9" s="92"/>
      <c r="H9" s="92" t="s">
        <v>201</v>
      </c>
      <c r="I9" s="89" t="s">
        <v>182</v>
      </c>
    </row>
    <row r="10" spans="2:9" ht="83.25" customHeight="1" x14ac:dyDescent="0.2">
      <c r="B10" s="10"/>
      <c r="C10" s="89"/>
      <c r="D10" s="89"/>
      <c r="E10" s="45" t="s">
        <v>195</v>
      </c>
      <c r="F10" s="46" t="s">
        <v>196</v>
      </c>
      <c r="G10" s="47" t="s">
        <v>197</v>
      </c>
      <c r="H10" s="92"/>
      <c r="I10" s="89"/>
    </row>
    <row r="11" spans="2:9" ht="20.100000000000001" customHeight="1" thickBot="1" x14ac:dyDescent="0.25">
      <c r="B11" s="3" t="s">
        <v>22</v>
      </c>
      <c r="C11" s="39">
        <f>'Denuncias-Renuncias'!H11/'Denuncias-Renuncias'!$G11</f>
        <v>8.4426813142101514E-3</v>
      </c>
      <c r="D11" s="39">
        <f>'Denuncias-Renuncias'!I11/'Denuncias-Renuncias'!G11</f>
        <v>7.1203336384904892E-4</v>
      </c>
      <c r="E11" s="39">
        <f>'Denuncias-Renuncias'!J11/'Denuncias-Renuncias'!G11</f>
        <v>0.70470959210660156</v>
      </c>
      <c r="F11" s="39">
        <f>'Denuncias-Renuncias'!K11/'Denuncias-Renuncias'!G11</f>
        <v>1.5969891160614383E-2</v>
      </c>
      <c r="G11" s="39">
        <f>'Denuncias-Renuncias'!L11/'Denuncias-Renuncias'!G11</f>
        <v>0.128674600752721</v>
      </c>
      <c r="H11" s="39">
        <f>'Denuncias-Renuncias'!M11/'Denuncias-Renuncias'!G11</f>
        <v>8.8292137117282066E-2</v>
      </c>
      <c r="I11" s="39">
        <f>'Denuncias-Renuncias'!N11/'Denuncias-Renuncias'!G11</f>
        <v>5.3199064184721798E-2</v>
      </c>
    </row>
    <row r="12" spans="2:9" ht="20.100000000000001" customHeight="1" thickBot="1" x14ac:dyDescent="0.25">
      <c r="B12" s="4" t="s">
        <v>23</v>
      </c>
      <c r="C12" s="39">
        <f>'Denuncias-Renuncias'!H12/'Denuncias-Renuncias'!$G12</f>
        <v>8.658008658008658E-3</v>
      </c>
      <c r="D12" s="39">
        <f>'Denuncias-Renuncias'!I12/'Denuncias-Renuncias'!G12</f>
        <v>0</v>
      </c>
      <c r="E12" s="39">
        <f>'Denuncias-Renuncias'!J12/'Denuncias-Renuncias'!G12</f>
        <v>0.62510822510822506</v>
      </c>
      <c r="F12" s="39">
        <f>'Denuncias-Renuncias'!K12/'Denuncias-Renuncias'!G12</f>
        <v>1.3852813852813853E-2</v>
      </c>
      <c r="G12" s="39">
        <f>'Denuncias-Renuncias'!L12/'Denuncias-Renuncias'!G12</f>
        <v>0.27965367965367965</v>
      </c>
      <c r="H12" s="39">
        <f>'Denuncias-Renuncias'!M12/'Denuncias-Renuncias'!G12</f>
        <v>5.2813852813852813E-2</v>
      </c>
      <c r="I12" s="39">
        <f>'Denuncias-Renuncias'!N12/'Denuncias-Renuncias'!G12</f>
        <v>1.9913419913419914E-2</v>
      </c>
    </row>
    <row r="13" spans="2:9" ht="20.100000000000001" customHeight="1" thickBot="1" x14ac:dyDescent="0.25">
      <c r="B13" s="4" t="s">
        <v>24</v>
      </c>
      <c r="C13" s="39">
        <f>'Denuncias-Renuncias'!H13/'Denuncias-Renuncias'!$G13</f>
        <v>6.7567567567567571E-3</v>
      </c>
      <c r="D13" s="39">
        <f>'Denuncias-Renuncias'!I13/'Denuncias-Renuncias'!G13</f>
        <v>2.2522522522522522E-3</v>
      </c>
      <c r="E13" s="39">
        <f>'Denuncias-Renuncias'!J13/'Denuncias-Renuncias'!G13</f>
        <v>0.60135135135135132</v>
      </c>
      <c r="F13" s="39">
        <f>'Denuncias-Renuncias'!K13/'Denuncias-Renuncias'!G13</f>
        <v>9.0090090090090089E-3</v>
      </c>
      <c r="G13" s="39">
        <f>'Denuncias-Renuncias'!L13/'Denuncias-Renuncias'!G13</f>
        <v>0.18243243243243243</v>
      </c>
      <c r="H13" s="39">
        <f>'Denuncias-Renuncias'!M13/'Denuncias-Renuncias'!G13</f>
        <v>0.15653153153153154</v>
      </c>
      <c r="I13" s="39">
        <f>'Denuncias-Renuncias'!N13/'Denuncias-Renuncias'!G13</f>
        <v>4.1666666666666664E-2</v>
      </c>
    </row>
    <row r="14" spans="2:9" ht="20.100000000000001" customHeight="1" thickBot="1" x14ac:dyDescent="0.25">
      <c r="B14" s="4" t="s">
        <v>25</v>
      </c>
      <c r="C14" s="39">
        <f>'Denuncias-Renuncias'!H14/'Denuncias-Renuncias'!$G14</f>
        <v>5.5057618437900128E-2</v>
      </c>
      <c r="D14" s="39">
        <f>'Denuncias-Renuncias'!I14/'Denuncias-Renuncias'!G14</f>
        <v>6.4020486555697821E-3</v>
      </c>
      <c r="E14" s="39">
        <f>'Denuncias-Renuncias'!J14/'Denuncias-Renuncias'!G14</f>
        <v>0.5326504481434059</v>
      </c>
      <c r="F14" s="39">
        <f>'Denuncias-Renuncias'!K14/'Denuncias-Renuncias'!G14</f>
        <v>4.8655569782330349E-2</v>
      </c>
      <c r="G14" s="39">
        <f>'Denuncias-Renuncias'!L14/'Denuncias-Renuncias'!G14</f>
        <v>0.2176696542893726</v>
      </c>
      <c r="H14" s="39">
        <f>'Denuncias-Renuncias'!M14/'Denuncias-Renuncias'!G14</f>
        <v>0.11075544174135724</v>
      </c>
      <c r="I14" s="39">
        <f>'Denuncias-Renuncias'!N14/'Denuncias-Renuncias'!G14</f>
        <v>2.8809218950064022E-2</v>
      </c>
    </row>
    <row r="15" spans="2:9" ht="20.100000000000001" customHeight="1" thickBot="1" x14ac:dyDescent="0.25">
      <c r="B15" s="4" t="s">
        <v>26</v>
      </c>
      <c r="C15" s="39">
        <f>'Denuncias-Renuncias'!H15/'Denuncias-Renuncias'!$G15</f>
        <v>1.0552233556102709E-3</v>
      </c>
      <c r="D15" s="39">
        <f>'Denuncias-Renuncias'!I15/'Denuncias-Renuncias'!G15</f>
        <v>3.5174111853675694E-4</v>
      </c>
      <c r="E15" s="39">
        <f>'Denuncias-Renuncias'!J15/'Denuncias-Renuncias'!G15</f>
        <v>0.63313401336616248</v>
      </c>
      <c r="F15" s="39">
        <f>'Denuncias-Renuncias'!K15/'Denuncias-Renuncias'!G15</f>
        <v>2.9546253957087584E-2</v>
      </c>
      <c r="G15" s="39">
        <f>'Denuncias-Renuncias'!L15/'Denuncias-Renuncias'!G15</f>
        <v>0.18009145269081955</v>
      </c>
      <c r="H15" s="39">
        <f>'Denuncias-Renuncias'!M15/'Denuncias-Renuncias'!G15</f>
        <v>0.13717903622933522</v>
      </c>
      <c r="I15" s="39">
        <f>'Denuncias-Renuncias'!N15/'Denuncias-Renuncias'!G15</f>
        <v>1.8642279282448118E-2</v>
      </c>
    </row>
    <row r="16" spans="2:9" ht="20.100000000000001" customHeight="1" thickBot="1" x14ac:dyDescent="0.25">
      <c r="B16" s="4" t="s">
        <v>27</v>
      </c>
      <c r="C16" s="39">
        <f>'Denuncias-Renuncias'!H16/'Denuncias-Renuncias'!$G16</f>
        <v>0</v>
      </c>
      <c r="D16" s="39">
        <f>'Denuncias-Renuncias'!I16/'Denuncias-Renuncias'!G16</f>
        <v>0</v>
      </c>
      <c r="E16" s="39">
        <f>'Denuncias-Renuncias'!J16/'Denuncias-Renuncias'!G16</f>
        <v>0.75274725274725274</v>
      </c>
      <c r="F16" s="39">
        <f>'Denuncias-Renuncias'!K16/'Denuncias-Renuncias'!G16</f>
        <v>1.8315018315018316E-2</v>
      </c>
      <c r="G16" s="39">
        <f>'Denuncias-Renuncias'!L16/'Denuncias-Renuncias'!G16</f>
        <v>0.18864468864468864</v>
      </c>
      <c r="H16" s="39">
        <f>'Denuncias-Renuncias'!M16/'Denuncias-Renuncias'!G16</f>
        <v>3.663003663003663E-3</v>
      </c>
      <c r="I16" s="39">
        <f>'Denuncias-Renuncias'!N16/'Denuncias-Renuncias'!G16</f>
        <v>3.6630036630036632E-2</v>
      </c>
    </row>
    <row r="17" spans="2:9" ht="20.100000000000001" customHeight="1" thickBot="1" x14ac:dyDescent="0.25">
      <c r="B17" s="4" t="s">
        <v>28</v>
      </c>
      <c r="C17" s="39">
        <f>'Denuncias-Renuncias'!H17/'Denuncias-Renuncias'!$G17</f>
        <v>4.7945205479452057E-3</v>
      </c>
      <c r="D17" s="39">
        <f>'Denuncias-Renuncias'!I17/'Denuncias-Renuncias'!G17</f>
        <v>1.3698630136986301E-3</v>
      </c>
      <c r="E17" s="39">
        <f>'Denuncias-Renuncias'!J17/'Denuncias-Renuncias'!G17</f>
        <v>0.72876712328767124</v>
      </c>
      <c r="F17" s="39">
        <f>'Denuncias-Renuncias'!K17/'Denuncias-Renuncias'!G17</f>
        <v>2.8082191780821917E-2</v>
      </c>
      <c r="G17" s="39">
        <f>'Denuncias-Renuncias'!L17/'Denuncias-Renuncias'!G17</f>
        <v>0.20273972602739726</v>
      </c>
      <c r="H17" s="39">
        <f>'Denuncias-Renuncias'!M17/'Denuncias-Renuncias'!G17</f>
        <v>2.1232876712328767E-2</v>
      </c>
      <c r="I17" s="39">
        <f>'Denuncias-Renuncias'!N17/'Denuncias-Renuncias'!G17</f>
        <v>1.3013698630136987E-2</v>
      </c>
    </row>
    <row r="18" spans="2:9" ht="20.100000000000001" customHeight="1" thickBot="1" x14ac:dyDescent="0.25">
      <c r="B18" s="4" t="s">
        <v>29</v>
      </c>
      <c r="C18" s="39">
        <f>'Denuncias-Renuncias'!H18/'Denuncias-Renuncias'!$G18</f>
        <v>1.2812690665039659E-2</v>
      </c>
      <c r="D18" s="39">
        <f>'Denuncias-Renuncias'!I18/'Denuncias-Renuncias'!G18</f>
        <v>1.2202562538133007E-3</v>
      </c>
      <c r="E18" s="39">
        <f>'Denuncias-Renuncias'!J18/'Denuncias-Renuncias'!G18</f>
        <v>0.71262965222696761</v>
      </c>
      <c r="F18" s="39">
        <f>'Denuncias-Renuncias'!K18/'Denuncias-Renuncias'!G18</f>
        <v>3.0506406345332519E-2</v>
      </c>
      <c r="G18" s="39">
        <f>'Denuncias-Renuncias'!L18/'Denuncias-Renuncias'!G18</f>
        <v>0.1415497254423429</v>
      </c>
      <c r="H18" s="39">
        <f>'Denuncias-Renuncias'!M18/'Denuncias-Renuncias'!G18</f>
        <v>6.4063453325198291E-2</v>
      </c>
      <c r="I18" s="39">
        <f>'Denuncias-Renuncias'!N18/'Denuncias-Renuncias'!G18</f>
        <v>3.7217815741305671E-2</v>
      </c>
    </row>
    <row r="19" spans="2:9" ht="20.100000000000001" customHeight="1" thickBot="1" x14ac:dyDescent="0.25">
      <c r="B19" s="4" t="s">
        <v>30</v>
      </c>
      <c r="C19" s="39">
        <f>'Denuncias-Renuncias'!H19/'Denuncias-Renuncias'!$G19</f>
        <v>3.9853869146462967E-3</v>
      </c>
      <c r="D19" s="39">
        <f>'Denuncias-Renuncias'!I19/'Denuncias-Renuncias'!G19</f>
        <v>8.3028894055131185E-4</v>
      </c>
      <c r="E19" s="39">
        <f>'Denuncias-Renuncias'!J19/'Denuncias-Renuncias'!G19</f>
        <v>0.75406841580870143</v>
      </c>
      <c r="F19" s="39">
        <f>'Denuncias-Renuncias'!K19/'Denuncias-Renuncias'!G19</f>
        <v>1.8930587844569909E-2</v>
      </c>
      <c r="G19" s="39">
        <f>'Denuncias-Renuncias'!L19/'Denuncias-Renuncias'!G19</f>
        <v>0.13351046164065095</v>
      </c>
      <c r="H19" s="39">
        <f>'Denuncias-Renuncias'!M19/'Denuncias-Renuncias'!G19</f>
        <v>8.1368316174028565E-2</v>
      </c>
      <c r="I19" s="39">
        <f>'Denuncias-Renuncias'!N19/'Denuncias-Renuncias'!G19</f>
        <v>7.3065426768515445E-3</v>
      </c>
    </row>
    <row r="20" spans="2:9" ht="20.100000000000001" customHeight="1" thickBot="1" x14ac:dyDescent="0.25">
      <c r="B20" s="4" t="s">
        <v>31</v>
      </c>
      <c r="C20" s="39">
        <f>'Denuncias-Renuncias'!H20/'Denuncias-Renuncias'!$G20</f>
        <v>5.6758775205377147E-3</v>
      </c>
      <c r="D20" s="39">
        <f>'Denuncias-Renuncias'!I20/'Denuncias-Renuncias'!G20</f>
        <v>2.6885735623599703E-3</v>
      </c>
      <c r="E20" s="39">
        <f>'Denuncias-Renuncias'!J20/'Denuncias-Renuncias'!G20</f>
        <v>0.65944734876773714</v>
      </c>
      <c r="F20" s="39">
        <f>'Denuncias-Renuncias'!K20/'Denuncias-Renuncias'!G20</f>
        <v>1.2546676624346527E-2</v>
      </c>
      <c r="G20" s="39">
        <f>'Denuncias-Renuncias'!L20/'Denuncias-Renuncias'!G20</f>
        <v>0.1720687079910381</v>
      </c>
      <c r="H20" s="39">
        <f>'Denuncias-Renuncias'!M20/'Denuncias-Renuncias'!G20</f>
        <v>0.10470500373412994</v>
      </c>
      <c r="I20" s="39">
        <f>'Denuncias-Renuncias'!N20/'Denuncias-Renuncias'!G20</f>
        <v>4.2867811799850636E-2</v>
      </c>
    </row>
    <row r="21" spans="2:9" ht="20.100000000000001" customHeight="1" thickBot="1" x14ac:dyDescent="0.25">
      <c r="B21" s="4" t="s">
        <v>32</v>
      </c>
      <c r="C21" s="39">
        <f>'Denuncias-Renuncias'!H21/'Denuncias-Renuncias'!$G21</f>
        <v>1.3774104683195593E-3</v>
      </c>
      <c r="D21" s="39">
        <f>'Denuncias-Renuncias'!I21/'Denuncias-Renuncias'!G21</f>
        <v>0</v>
      </c>
      <c r="E21" s="39">
        <f>'Denuncias-Renuncias'!J21/'Denuncias-Renuncias'!G21</f>
        <v>0.7658402203856749</v>
      </c>
      <c r="F21" s="39">
        <f>'Denuncias-Renuncias'!K21/'Denuncias-Renuncias'!G21</f>
        <v>2.8925619834710745E-2</v>
      </c>
      <c r="G21" s="39">
        <f>'Denuncias-Renuncias'!L21/'Denuncias-Renuncias'!G21</f>
        <v>0.17630853994490359</v>
      </c>
      <c r="H21" s="39">
        <f>'Denuncias-Renuncias'!M21/'Denuncias-Renuncias'!G21</f>
        <v>2.7548209366391185E-2</v>
      </c>
      <c r="I21" s="39">
        <f>'Denuncias-Renuncias'!N21/'Denuncias-Renuncias'!G21</f>
        <v>0</v>
      </c>
    </row>
    <row r="22" spans="2:9" ht="20.100000000000001" customHeight="1" thickBot="1" x14ac:dyDescent="0.25">
      <c r="B22" s="4" t="s">
        <v>33</v>
      </c>
      <c r="C22" s="39">
        <f>'Denuncias-Renuncias'!H22/'Denuncias-Renuncias'!$G22</f>
        <v>7.9491255961844191E-3</v>
      </c>
      <c r="D22" s="39">
        <f>'Denuncias-Renuncias'!I22/'Denuncias-Renuncias'!G22</f>
        <v>0</v>
      </c>
      <c r="E22" s="39">
        <f>'Denuncias-Renuncias'!J22/'Denuncias-Renuncias'!G22</f>
        <v>0.83094859565447798</v>
      </c>
      <c r="F22" s="39">
        <f>'Denuncias-Renuncias'!K22/'Denuncias-Renuncias'!G22</f>
        <v>1.9607843137254902E-2</v>
      </c>
      <c r="G22" s="39">
        <f>'Denuncias-Renuncias'!L22/'Denuncias-Renuncias'!G22</f>
        <v>9.5919448860625325E-2</v>
      </c>
      <c r="H22" s="39">
        <f>'Denuncias-Renuncias'!M22/'Denuncias-Renuncias'!G22</f>
        <v>3.1796502384737677E-2</v>
      </c>
      <c r="I22" s="39">
        <f>'Denuncias-Renuncias'!N22/'Denuncias-Renuncias'!G22</f>
        <v>1.377848436671966E-2</v>
      </c>
    </row>
    <row r="23" spans="2:9" ht="20.100000000000001" customHeight="1" thickBot="1" x14ac:dyDescent="0.25">
      <c r="B23" s="4" t="s">
        <v>34</v>
      </c>
      <c r="C23" s="39">
        <f>'Denuncias-Renuncias'!H23/'Denuncias-Renuncias'!$G23</f>
        <v>6.4677930306230201E-3</v>
      </c>
      <c r="D23" s="39">
        <f>'Denuncias-Renuncias'!I23/'Denuncias-Renuncias'!G23</f>
        <v>3.6958817317845828E-3</v>
      </c>
      <c r="E23" s="39">
        <f>'Denuncias-Renuncias'!J23/'Denuncias-Renuncias'!G23</f>
        <v>0.73429250263991552</v>
      </c>
      <c r="F23" s="39">
        <f>'Denuncias-Renuncias'!K23/'Denuncias-Renuncias'!G23</f>
        <v>7.1277719112988382E-3</v>
      </c>
      <c r="G23" s="39">
        <f>'Denuncias-Renuncias'!L23/'Denuncias-Renuncias'!G23</f>
        <v>0.18717001055966209</v>
      </c>
      <c r="H23" s="39">
        <f>'Denuncias-Renuncias'!M23/'Denuncias-Renuncias'!G23</f>
        <v>3.6826821541710665E-2</v>
      </c>
      <c r="I23" s="39">
        <f>'Denuncias-Renuncias'!N23/'Denuncias-Renuncias'!G23</f>
        <v>2.441921858500528E-2</v>
      </c>
    </row>
    <row r="24" spans="2:9" ht="20.100000000000001" customHeight="1" thickBot="1" x14ac:dyDescent="0.25">
      <c r="B24" s="4" t="s">
        <v>35</v>
      </c>
      <c r="C24" s="39">
        <f>'Denuncias-Renuncias'!H24/'Denuncias-Renuncias'!$G24</f>
        <v>0</v>
      </c>
      <c r="D24" s="39">
        <f>'Denuncias-Renuncias'!I24/'Denuncias-Renuncias'!G24</f>
        <v>7.1538068472151248E-3</v>
      </c>
      <c r="E24" s="39">
        <f>'Denuncias-Renuncias'!J24/'Denuncias-Renuncias'!G24</f>
        <v>0.66274910577414414</v>
      </c>
      <c r="F24" s="39">
        <f>'Denuncias-Renuncias'!K24/'Denuncias-Renuncias'!G24</f>
        <v>1.4818599897802759E-2</v>
      </c>
      <c r="G24" s="39">
        <f>'Denuncias-Renuncias'!L24/'Denuncias-Renuncias'!G24</f>
        <v>0.23607562595809914</v>
      </c>
      <c r="H24" s="39">
        <f>'Denuncias-Renuncias'!M24/'Denuncias-Renuncias'!G24</f>
        <v>7.9202861522738879E-2</v>
      </c>
      <c r="I24" s="39">
        <f>'Denuncias-Renuncias'!N24/'Denuncias-Renuncias'!G24</f>
        <v>0</v>
      </c>
    </row>
    <row r="25" spans="2:9" ht="20.100000000000001" customHeight="1" thickBot="1" x14ac:dyDescent="0.25">
      <c r="B25" s="4" t="s">
        <v>36</v>
      </c>
      <c r="C25" s="39">
        <f>'Denuncias-Renuncias'!H25/'Denuncias-Renuncias'!$G25</f>
        <v>0</v>
      </c>
      <c r="D25" s="39">
        <f>'Denuncias-Renuncias'!I25/'Denuncias-Renuncias'!G25</f>
        <v>0</v>
      </c>
      <c r="E25" s="39">
        <f>'Denuncias-Renuncias'!J25/'Denuncias-Renuncias'!G25</f>
        <v>0.63903281519861832</v>
      </c>
      <c r="F25" s="39">
        <f>'Denuncias-Renuncias'!K25/'Denuncias-Renuncias'!G25</f>
        <v>0</v>
      </c>
      <c r="G25" s="39">
        <f>'Denuncias-Renuncias'!L25/'Denuncias-Renuncias'!G25</f>
        <v>0.26597582037996548</v>
      </c>
      <c r="H25" s="39">
        <f>'Denuncias-Renuncias'!M25/'Denuncias-Renuncias'!G25</f>
        <v>1.8998272884283247E-2</v>
      </c>
      <c r="I25" s="39">
        <f>'Denuncias-Renuncias'!N25/'Denuncias-Renuncias'!G25</f>
        <v>7.599309153713299E-2</v>
      </c>
    </row>
    <row r="26" spans="2:9" ht="20.100000000000001" customHeight="1" thickBot="1" x14ac:dyDescent="0.25">
      <c r="B26" s="5" t="s">
        <v>37</v>
      </c>
      <c r="C26" s="39">
        <f>'Denuncias-Renuncias'!H26/'Denuncias-Renuncias'!$G26</f>
        <v>2.0118343195266272E-2</v>
      </c>
      <c r="D26" s="39">
        <f>'Denuncias-Renuncias'!I26/'Denuncias-Renuncias'!G26</f>
        <v>7.6923076923076927E-3</v>
      </c>
      <c r="E26" s="39">
        <f>'Denuncias-Renuncias'!J26/'Denuncias-Renuncias'!G26</f>
        <v>0.6071005917159763</v>
      </c>
      <c r="F26" s="39">
        <f>'Denuncias-Renuncias'!K26/'Denuncias-Renuncias'!G26</f>
        <v>8.8757396449704144E-3</v>
      </c>
      <c r="G26" s="39">
        <f>'Denuncias-Renuncias'!L26/'Denuncias-Renuncias'!G26</f>
        <v>0.30177514792899407</v>
      </c>
      <c r="H26" s="39">
        <f>'Denuncias-Renuncias'!M26/'Denuncias-Renuncias'!G26</f>
        <v>3.0769230769230771E-2</v>
      </c>
      <c r="I26" s="39">
        <f>'Denuncias-Renuncias'!N26/'Denuncias-Renuncias'!G26</f>
        <v>2.3668639053254437E-2</v>
      </c>
    </row>
    <row r="27" spans="2:9" ht="20.100000000000001" customHeight="1" thickBot="1" x14ac:dyDescent="0.25">
      <c r="B27" s="6" t="s">
        <v>38</v>
      </c>
      <c r="C27" s="39">
        <f>'Denuncias-Renuncias'!H27/'Denuncias-Renuncias'!$G27</f>
        <v>0</v>
      </c>
      <c r="D27" s="39">
        <f>'Denuncias-Renuncias'!I27/'Denuncias-Renuncias'!G27</f>
        <v>0</v>
      </c>
      <c r="E27" s="39">
        <f>'Denuncias-Renuncias'!J27/'Denuncias-Renuncias'!G27</f>
        <v>0.86521739130434783</v>
      </c>
      <c r="F27" s="39">
        <f>'Denuncias-Renuncias'!K27/'Denuncias-Renuncias'!G27</f>
        <v>0</v>
      </c>
      <c r="G27" s="39">
        <f>'Denuncias-Renuncias'!L27/'Denuncias-Renuncias'!G27</f>
        <v>0.13478260869565217</v>
      </c>
      <c r="H27" s="39">
        <f>'Denuncias-Renuncias'!M27/'Denuncias-Renuncias'!G27</f>
        <v>0</v>
      </c>
      <c r="I27" s="39">
        <f>'Denuncias-Renuncias'!N27/'Denuncias-Renuncias'!G27</f>
        <v>0</v>
      </c>
    </row>
    <row r="28" spans="2:9" ht="20.100000000000001" customHeight="1" thickBot="1" x14ac:dyDescent="0.25">
      <c r="B28" s="7" t="s">
        <v>39</v>
      </c>
      <c r="C28" s="40">
        <f>'Denuncias-Renuncias'!H28/'Denuncias-Renuncias'!$G28</f>
        <v>7.8763188133291542E-3</v>
      </c>
      <c r="D28" s="40">
        <f>'Denuncias-Renuncias'!I28/'Denuncias-Renuncias'!G28</f>
        <v>2.1309934189909121E-3</v>
      </c>
      <c r="E28" s="40">
        <f>'Denuncias-Renuncias'!J28/'Denuncias-Renuncias'!G28</f>
        <v>0.69704376893345865</v>
      </c>
      <c r="F28" s="40">
        <f>'Denuncias-Renuncias'!K28/'Denuncias-Renuncias'!G28</f>
        <v>1.6630105505066332E-2</v>
      </c>
      <c r="G28" s="40">
        <f>'Denuncias-Renuncias'!L28/'Denuncias-Renuncias'!G28</f>
        <v>0.17187924370625718</v>
      </c>
      <c r="H28" s="40">
        <f>'Denuncias-Renuncias'!M28/'Denuncias-Renuncias'!G28</f>
        <v>7.4125143633134855E-2</v>
      </c>
      <c r="I28" s="40">
        <f>'Denuncias-Renuncias'!N28/'Denuncias-Renuncias'!G28</f>
        <v>3.0314425989762875E-2</v>
      </c>
    </row>
  </sheetData>
  <mergeCells count="5">
    <mergeCell ref="C9:C10"/>
    <mergeCell ref="D9:D10"/>
    <mergeCell ref="E9:G9"/>
    <mergeCell ref="H9:H10"/>
    <mergeCell ref="I9:I10"/>
  </mergeCells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B8:I28"/>
  <sheetViews>
    <sheetView workbookViewId="0"/>
  </sheetViews>
  <sheetFormatPr baseColWidth="10" defaultRowHeight="12.75" x14ac:dyDescent="0.2"/>
  <cols>
    <col min="1" max="1" width="8.625" customWidth="1"/>
    <col min="2" max="2" width="27" customWidth="1"/>
    <col min="3" max="9" width="18.875" customWidth="1"/>
    <col min="19" max="19" width="12.25" customWidth="1"/>
  </cols>
  <sheetData>
    <row r="8" spans="2:9" ht="36" customHeight="1" x14ac:dyDescent="0.2">
      <c r="B8" s="14"/>
      <c r="C8" s="78" t="s">
        <v>203</v>
      </c>
      <c r="D8" s="78"/>
      <c r="E8" s="78"/>
      <c r="F8" s="78"/>
      <c r="G8" s="78" t="s">
        <v>204</v>
      </c>
      <c r="H8" s="78"/>
      <c r="I8" s="78"/>
    </row>
    <row r="9" spans="2:9" ht="72" thickBot="1" x14ac:dyDescent="0.25">
      <c r="B9" s="36"/>
      <c r="C9" s="21" t="s">
        <v>205</v>
      </c>
      <c r="D9" s="21" t="s">
        <v>206</v>
      </c>
      <c r="E9" s="21" t="s">
        <v>207</v>
      </c>
      <c r="F9" s="21" t="s">
        <v>208</v>
      </c>
      <c r="G9" s="21" t="s">
        <v>209</v>
      </c>
      <c r="H9" s="21" t="s">
        <v>210</v>
      </c>
      <c r="I9" s="21" t="s">
        <v>211</v>
      </c>
    </row>
    <row r="10" spans="2:9" ht="20.100000000000001" customHeight="1" thickBot="1" x14ac:dyDescent="0.25">
      <c r="B10" s="3" t="s">
        <v>22</v>
      </c>
      <c r="C10" s="18">
        <v>95</v>
      </c>
      <c r="D10" s="18">
        <v>85</v>
      </c>
      <c r="E10" s="18">
        <v>71</v>
      </c>
      <c r="F10" s="18">
        <v>251</v>
      </c>
      <c r="G10" s="18">
        <v>3448</v>
      </c>
      <c r="H10" s="18">
        <v>9</v>
      </c>
      <c r="I10" s="18">
        <v>3457</v>
      </c>
    </row>
    <row r="11" spans="2:9" ht="20.100000000000001" customHeight="1" thickBot="1" x14ac:dyDescent="0.25">
      <c r="B11" s="4" t="s">
        <v>23</v>
      </c>
      <c r="C11" s="19">
        <v>14</v>
      </c>
      <c r="D11" s="19">
        <v>5</v>
      </c>
      <c r="E11" s="19">
        <v>12</v>
      </c>
      <c r="F11" s="19">
        <v>31</v>
      </c>
      <c r="G11" s="19">
        <v>422</v>
      </c>
      <c r="H11" s="19">
        <v>0</v>
      </c>
      <c r="I11" s="19">
        <v>422</v>
      </c>
    </row>
    <row r="12" spans="2:9" ht="20.100000000000001" customHeight="1" thickBot="1" x14ac:dyDescent="0.25">
      <c r="B12" s="4" t="s">
        <v>24</v>
      </c>
      <c r="C12" s="19">
        <v>4</v>
      </c>
      <c r="D12" s="19">
        <v>1</v>
      </c>
      <c r="E12" s="19">
        <v>3</v>
      </c>
      <c r="F12" s="19">
        <v>8</v>
      </c>
      <c r="G12" s="19">
        <v>330</v>
      </c>
      <c r="H12" s="19">
        <v>1</v>
      </c>
      <c r="I12" s="19">
        <v>331</v>
      </c>
    </row>
    <row r="13" spans="2:9" ht="20.100000000000001" customHeight="1" thickBot="1" x14ac:dyDescent="0.25">
      <c r="B13" s="4" t="s">
        <v>25</v>
      </c>
      <c r="C13" s="19">
        <v>10</v>
      </c>
      <c r="D13" s="19">
        <v>8</v>
      </c>
      <c r="E13" s="19">
        <v>16</v>
      </c>
      <c r="F13" s="19">
        <v>34</v>
      </c>
      <c r="G13" s="19">
        <v>601</v>
      </c>
      <c r="H13" s="19">
        <v>3</v>
      </c>
      <c r="I13" s="19">
        <v>604</v>
      </c>
    </row>
    <row r="14" spans="2:9" ht="20.100000000000001" customHeight="1" thickBot="1" x14ac:dyDescent="0.25">
      <c r="B14" s="4" t="s">
        <v>26</v>
      </c>
      <c r="C14" s="19">
        <v>5</v>
      </c>
      <c r="D14" s="19">
        <v>90</v>
      </c>
      <c r="E14" s="19">
        <v>41</v>
      </c>
      <c r="F14" s="19">
        <v>136</v>
      </c>
      <c r="G14" s="19">
        <v>877</v>
      </c>
      <c r="H14" s="19">
        <v>14</v>
      </c>
      <c r="I14" s="19">
        <v>891</v>
      </c>
    </row>
    <row r="15" spans="2:9" ht="20.100000000000001" customHeight="1" thickBot="1" x14ac:dyDescent="0.25">
      <c r="B15" s="4" t="s">
        <v>27</v>
      </c>
      <c r="C15" s="19">
        <v>5</v>
      </c>
      <c r="D15" s="19">
        <v>7</v>
      </c>
      <c r="E15" s="19">
        <v>2</v>
      </c>
      <c r="F15" s="19">
        <v>14</v>
      </c>
      <c r="G15" s="19">
        <v>194</v>
      </c>
      <c r="H15" s="19">
        <v>2</v>
      </c>
      <c r="I15" s="19">
        <v>196</v>
      </c>
    </row>
    <row r="16" spans="2:9" ht="20.100000000000001" customHeight="1" thickBot="1" x14ac:dyDescent="0.25">
      <c r="B16" s="4" t="s">
        <v>28</v>
      </c>
      <c r="C16" s="19">
        <v>4</v>
      </c>
      <c r="D16" s="19">
        <v>7</v>
      </c>
      <c r="E16" s="19">
        <v>0</v>
      </c>
      <c r="F16" s="19">
        <v>11</v>
      </c>
      <c r="G16" s="19">
        <v>509</v>
      </c>
      <c r="H16" s="19">
        <v>15</v>
      </c>
      <c r="I16" s="19">
        <v>524</v>
      </c>
    </row>
    <row r="17" spans="2:9" ht="20.100000000000001" customHeight="1" thickBot="1" x14ac:dyDescent="0.25">
      <c r="B17" s="4" t="s">
        <v>29</v>
      </c>
      <c r="C17" s="19">
        <v>4</v>
      </c>
      <c r="D17" s="19">
        <v>3</v>
      </c>
      <c r="E17" s="19">
        <v>15</v>
      </c>
      <c r="F17" s="19">
        <v>22</v>
      </c>
      <c r="G17" s="19">
        <v>704</v>
      </c>
      <c r="H17" s="19">
        <v>23</v>
      </c>
      <c r="I17" s="19">
        <v>727</v>
      </c>
    </row>
    <row r="18" spans="2:9" ht="20.100000000000001" customHeight="1" thickBot="1" x14ac:dyDescent="0.25">
      <c r="B18" s="4" t="s">
        <v>30</v>
      </c>
      <c r="C18" s="19">
        <v>80</v>
      </c>
      <c r="D18" s="19">
        <v>45</v>
      </c>
      <c r="E18" s="19">
        <v>14</v>
      </c>
      <c r="F18" s="19">
        <v>139</v>
      </c>
      <c r="G18" s="19">
        <v>2424</v>
      </c>
      <c r="H18" s="19">
        <v>40</v>
      </c>
      <c r="I18" s="19">
        <v>2464</v>
      </c>
    </row>
    <row r="19" spans="2:9" ht="20.100000000000001" customHeight="1" thickBot="1" x14ac:dyDescent="0.25">
      <c r="B19" s="4" t="s">
        <v>31</v>
      </c>
      <c r="C19" s="19">
        <v>81</v>
      </c>
      <c r="D19" s="19">
        <v>41</v>
      </c>
      <c r="E19" s="19">
        <v>17</v>
      </c>
      <c r="F19" s="19">
        <v>139</v>
      </c>
      <c r="G19" s="19">
        <v>1827</v>
      </c>
      <c r="H19" s="19">
        <v>33</v>
      </c>
      <c r="I19" s="19">
        <v>1860</v>
      </c>
    </row>
    <row r="20" spans="2:9" ht="20.100000000000001" customHeight="1" thickBot="1" x14ac:dyDescent="0.25">
      <c r="B20" s="4" t="s">
        <v>32</v>
      </c>
      <c r="C20" s="19">
        <v>11</v>
      </c>
      <c r="D20" s="19">
        <v>5</v>
      </c>
      <c r="E20" s="19">
        <v>0</v>
      </c>
      <c r="F20" s="19">
        <v>16</v>
      </c>
      <c r="G20" s="19">
        <v>256</v>
      </c>
      <c r="H20" s="19">
        <v>0</v>
      </c>
      <c r="I20" s="19">
        <v>256</v>
      </c>
    </row>
    <row r="21" spans="2:9" ht="20.100000000000001" customHeight="1" thickBot="1" x14ac:dyDescent="0.25">
      <c r="B21" s="4" t="s">
        <v>33</v>
      </c>
      <c r="C21" s="19">
        <v>8</v>
      </c>
      <c r="D21" s="19">
        <v>3</v>
      </c>
      <c r="E21" s="19">
        <v>3</v>
      </c>
      <c r="F21" s="19">
        <v>14</v>
      </c>
      <c r="G21" s="19">
        <v>796</v>
      </c>
      <c r="H21" s="19">
        <v>18</v>
      </c>
      <c r="I21" s="19">
        <v>814</v>
      </c>
    </row>
    <row r="22" spans="2:9" ht="20.100000000000001" customHeight="1" thickBot="1" x14ac:dyDescent="0.25">
      <c r="B22" s="4" t="s">
        <v>34</v>
      </c>
      <c r="C22" s="19">
        <v>78</v>
      </c>
      <c r="D22" s="19">
        <v>39</v>
      </c>
      <c r="E22" s="19">
        <v>8</v>
      </c>
      <c r="F22" s="19">
        <v>125</v>
      </c>
      <c r="G22" s="19">
        <v>3122</v>
      </c>
      <c r="H22" s="19">
        <v>0</v>
      </c>
      <c r="I22" s="19">
        <v>3122</v>
      </c>
    </row>
    <row r="23" spans="2:9" ht="20.100000000000001" customHeight="1" thickBot="1" x14ac:dyDescent="0.25">
      <c r="B23" s="4" t="s">
        <v>35</v>
      </c>
      <c r="C23" s="19">
        <v>9</v>
      </c>
      <c r="D23" s="19">
        <v>4</v>
      </c>
      <c r="E23" s="19">
        <v>4</v>
      </c>
      <c r="F23" s="19">
        <v>17</v>
      </c>
      <c r="G23" s="19">
        <v>777</v>
      </c>
      <c r="H23" s="19">
        <v>28</v>
      </c>
      <c r="I23" s="19">
        <v>805</v>
      </c>
    </row>
    <row r="24" spans="2:9" ht="20.100000000000001" customHeight="1" thickBot="1" x14ac:dyDescent="0.25">
      <c r="B24" s="4" t="s">
        <v>36</v>
      </c>
      <c r="C24" s="19">
        <v>12</v>
      </c>
      <c r="D24" s="19">
        <v>5</v>
      </c>
      <c r="E24" s="19">
        <v>2</v>
      </c>
      <c r="F24" s="19">
        <v>19</v>
      </c>
      <c r="G24" s="19">
        <v>520</v>
      </c>
      <c r="H24" s="19">
        <v>3</v>
      </c>
      <c r="I24" s="19">
        <v>523</v>
      </c>
    </row>
    <row r="25" spans="2:9" ht="20.100000000000001" customHeight="1" thickBot="1" x14ac:dyDescent="0.25">
      <c r="B25" s="5" t="s">
        <v>37</v>
      </c>
      <c r="C25" s="19">
        <v>8</v>
      </c>
      <c r="D25" s="19">
        <v>20</v>
      </c>
      <c r="E25" s="19">
        <v>0</v>
      </c>
      <c r="F25" s="19">
        <v>28</v>
      </c>
      <c r="G25" s="19">
        <v>603</v>
      </c>
      <c r="H25" s="19">
        <v>11</v>
      </c>
      <c r="I25" s="19">
        <v>614</v>
      </c>
    </row>
    <row r="26" spans="2:9" ht="20.100000000000001" customHeight="1" thickBot="1" x14ac:dyDescent="0.25">
      <c r="B26" s="6" t="s">
        <v>38</v>
      </c>
      <c r="C26" s="20">
        <v>0</v>
      </c>
      <c r="D26" s="20">
        <v>0</v>
      </c>
      <c r="E26" s="20">
        <v>0</v>
      </c>
      <c r="F26" s="20">
        <v>0</v>
      </c>
      <c r="G26" s="20">
        <v>118</v>
      </c>
      <c r="H26" s="20">
        <v>0</v>
      </c>
      <c r="I26" s="20">
        <v>118</v>
      </c>
    </row>
    <row r="27" spans="2:9" ht="20.100000000000001" customHeight="1" thickBot="1" x14ac:dyDescent="0.25">
      <c r="B27" s="7" t="s">
        <v>39</v>
      </c>
      <c r="C27" s="9">
        <f>SUM(C10:C26)</f>
        <v>428</v>
      </c>
      <c r="D27" s="9">
        <f t="shared" ref="D27:I27" si="0">SUM(D10:D26)</f>
        <v>368</v>
      </c>
      <c r="E27" s="9">
        <f t="shared" si="0"/>
        <v>208</v>
      </c>
      <c r="F27" s="9">
        <f t="shared" si="0"/>
        <v>1004</v>
      </c>
      <c r="G27" s="9">
        <f t="shared" si="0"/>
        <v>17528</v>
      </c>
      <c r="H27" s="9">
        <f t="shared" si="0"/>
        <v>200</v>
      </c>
      <c r="I27" s="9">
        <f t="shared" si="0"/>
        <v>17728</v>
      </c>
    </row>
    <row r="28" spans="2:9" x14ac:dyDescent="0.2">
      <c r="C28" s="54"/>
      <c r="D28" s="54"/>
      <c r="E28" s="54"/>
      <c r="F28" s="54"/>
      <c r="G28" s="54"/>
      <c r="H28" s="54"/>
      <c r="I28" s="54"/>
    </row>
  </sheetData>
  <mergeCells count="2">
    <mergeCell ref="C8:F8"/>
    <mergeCell ref="G8:I8"/>
  </mergeCells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B7:V55"/>
  <sheetViews>
    <sheetView workbookViewId="0"/>
  </sheetViews>
  <sheetFormatPr baseColWidth="10" defaultRowHeight="12.75" x14ac:dyDescent="0.2"/>
  <cols>
    <col min="1" max="1" width="8.625" customWidth="1"/>
    <col min="2" max="2" width="27" customWidth="1"/>
    <col min="3" max="7" width="15" customWidth="1"/>
    <col min="8" max="8" width="16.5" customWidth="1"/>
    <col min="9" max="10" width="15" hidden="1" customWidth="1"/>
    <col min="11" max="11" width="0.75" customWidth="1"/>
    <col min="13" max="13" width="23.5" bestFit="1" customWidth="1"/>
    <col min="14" max="14" width="12.75" bestFit="1" customWidth="1"/>
    <col min="15" max="18" width="14.625" customWidth="1"/>
    <col min="19" max="19" width="20.875" bestFit="1" customWidth="1"/>
    <col min="20" max="20" width="13.25" hidden="1" customWidth="1"/>
    <col min="21" max="21" width="13.875" hidden="1" customWidth="1"/>
    <col min="22" max="22" width="11.75" hidden="1" customWidth="1"/>
    <col min="23" max="23" width="8.625" customWidth="1"/>
  </cols>
  <sheetData>
    <row r="7" spans="2:22" ht="46.5" customHeight="1" x14ac:dyDescent="0.2"/>
    <row r="9" spans="2:22" ht="41.25" customHeight="1" x14ac:dyDescent="0.2">
      <c r="B9" s="14"/>
      <c r="C9" s="96" t="s">
        <v>212</v>
      </c>
      <c r="D9" s="97"/>
      <c r="E9" s="97"/>
      <c r="F9" s="97"/>
      <c r="G9" s="97"/>
      <c r="H9" s="98"/>
      <c r="M9" s="14"/>
      <c r="N9" s="93" t="s">
        <v>220</v>
      </c>
      <c r="O9" s="94"/>
      <c r="P9" s="94"/>
      <c r="Q9" s="94"/>
      <c r="R9" s="94"/>
      <c r="S9" s="48"/>
    </row>
    <row r="10" spans="2:22" ht="41.25" customHeight="1" x14ac:dyDescent="0.2">
      <c r="B10" s="14"/>
      <c r="C10" s="79" t="s">
        <v>213</v>
      </c>
      <c r="D10" s="79"/>
      <c r="E10" s="79" t="s">
        <v>214</v>
      </c>
      <c r="F10" s="79"/>
      <c r="G10" s="79" t="s">
        <v>215</v>
      </c>
      <c r="H10" s="79" t="s">
        <v>267</v>
      </c>
      <c r="M10" s="14"/>
      <c r="N10" s="79" t="s">
        <v>213</v>
      </c>
      <c r="O10" s="79"/>
      <c r="P10" s="79" t="s">
        <v>214</v>
      </c>
      <c r="Q10" s="79"/>
      <c r="R10" s="79" t="s">
        <v>215</v>
      </c>
      <c r="S10" s="95"/>
    </row>
    <row r="11" spans="2:22" ht="41.25" customHeight="1" thickBot="1" x14ac:dyDescent="0.25">
      <c r="B11" s="14"/>
      <c r="C11" s="15" t="s">
        <v>216</v>
      </c>
      <c r="D11" s="15" t="s">
        <v>217</v>
      </c>
      <c r="E11" s="15" t="s">
        <v>218</v>
      </c>
      <c r="F11" s="15" t="s">
        <v>219</v>
      </c>
      <c r="G11" s="79"/>
      <c r="H11" s="79"/>
      <c r="M11" s="14"/>
      <c r="N11" s="15" t="s">
        <v>216</v>
      </c>
      <c r="O11" s="15" t="s">
        <v>217</v>
      </c>
      <c r="P11" s="15" t="s">
        <v>218</v>
      </c>
      <c r="Q11" s="15" t="s">
        <v>219</v>
      </c>
      <c r="R11" s="79"/>
      <c r="S11" s="95"/>
      <c r="T11" s="15" t="s">
        <v>221</v>
      </c>
      <c r="U11" s="15" t="s">
        <v>222</v>
      </c>
      <c r="V11" s="15" t="s">
        <v>52</v>
      </c>
    </row>
    <row r="12" spans="2:22" ht="20.100000000000001" customHeight="1" thickBot="1" x14ac:dyDescent="0.25">
      <c r="B12" s="3" t="s">
        <v>22</v>
      </c>
      <c r="C12" s="51">
        <f t="shared" ref="C12:C29" si="0">+N12/V12</f>
        <v>1.7178195144296839E-2</v>
      </c>
      <c r="D12" s="51">
        <f t="shared" ref="D12:D29" si="1">+O12/V12</f>
        <v>0.15929912963811269</v>
      </c>
      <c r="E12" s="51">
        <f t="shared" ref="E12:E29" si="2">+P12/V12</f>
        <v>2.874484654145671E-2</v>
      </c>
      <c r="F12" s="51">
        <f t="shared" ref="F12:F29" si="3">+Q12/V12</f>
        <v>0.39590013742556113</v>
      </c>
      <c r="G12" s="51">
        <f t="shared" ref="G12:G29" si="4">+R12/V12</f>
        <v>0.18060009161704077</v>
      </c>
      <c r="H12" s="51">
        <f>1-C12-D12-E12-F12-G12</f>
        <v>0.21827759963353188</v>
      </c>
      <c r="M12" s="3" t="s">
        <v>22</v>
      </c>
      <c r="N12" s="18">
        <v>150</v>
      </c>
      <c r="O12" s="18">
        <v>1391</v>
      </c>
      <c r="P12" s="18">
        <v>251</v>
      </c>
      <c r="Q12" s="18">
        <v>3457</v>
      </c>
      <c r="R12" s="18">
        <v>1577</v>
      </c>
      <c r="S12" s="10"/>
      <c r="T12" s="31">
        <v>7160</v>
      </c>
      <c r="U12" s="31">
        <v>5</v>
      </c>
      <c r="V12" s="31">
        <f>T12-U12+R12</f>
        <v>8732</v>
      </c>
    </row>
    <row r="13" spans="2:22" ht="20.100000000000001" customHeight="1" thickBot="1" x14ac:dyDescent="0.25">
      <c r="B13" s="4" t="s">
        <v>23</v>
      </c>
      <c r="C13" s="51">
        <f t="shared" si="0"/>
        <v>8.5146641438032175E-3</v>
      </c>
      <c r="D13" s="51">
        <f t="shared" si="1"/>
        <v>0.16272469252601704</v>
      </c>
      <c r="E13" s="51">
        <f t="shared" si="2"/>
        <v>2.9328287606433301E-2</v>
      </c>
      <c r="F13" s="51">
        <f t="shared" si="3"/>
        <v>0.39924314096499525</v>
      </c>
      <c r="G13" s="51">
        <f t="shared" si="4"/>
        <v>0.23651844843897823</v>
      </c>
      <c r="H13" s="51">
        <f t="shared" ref="H13:H29" si="5">1-C13-D13-E13-F13-G13</f>
        <v>0.1636707663197729</v>
      </c>
      <c r="M13" s="4" t="s">
        <v>23</v>
      </c>
      <c r="N13" s="19">
        <v>9</v>
      </c>
      <c r="O13" s="19">
        <v>172</v>
      </c>
      <c r="P13" s="19">
        <v>31</v>
      </c>
      <c r="Q13" s="19">
        <v>422</v>
      </c>
      <c r="R13" s="19">
        <v>250</v>
      </c>
      <c r="S13" s="10"/>
      <c r="T13" s="31">
        <v>810</v>
      </c>
      <c r="U13" s="31">
        <v>3</v>
      </c>
      <c r="V13" s="31">
        <f t="shared" ref="V13:V29" si="6">T13-U13+R13</f>
        <v>1057</v>
      </c>
    </row>
    <row r="14" spans="2:22" ht="20.100000000000001" customHeight="1" thickBot="1" x14ac:dyDescent="0.25">
      <c r="B14" s="4" t="s">
        <v>24</v>
      </c>
      <c r="C14" s="51">
        <f t="shared" si="0"/>
        <v>6.9284064665127024E-3</v>
      </c>
      <c r="D14" s="51">
        <f t="shared" si="1"/>
        <v>0.19284064665127021</v>
      </c>
      <c r="E14" s="51">
        <f t="shared" si="2"/>
        <v>9.2378752886836026E-3</v>
      </c>
      <c r="F14" s="51">
        <f t="shared" si="3"/>
        <v>0.38221709006928406</v>
      </c>
      <c r="G14" s="51">
        <f t="shared" si="4"/>
        <v>0.26443418013856812</v>
      </c>
      <c r="H14" s="51">
        <f t="shared" si="5"/>
        <v>0.14434180138568131</v>
      </c>
      <c r="M14" s="4" t="s">
        <v>24</v>
      </c>
      <c r="N14" s="19">
        <v>6</v>
      </c>
      <c r="O14" s="19">
        <v>167</v>
      </c>
      <c r="P14" s="19">
        <v>8</v>
      </c>
      <c r="Q14" s="19">
        <v>331</v>
      </c>
      <c r="R14" s="19">
        <v>229</v>
      </c>
      <c r="S14" s="10"/>
      <c r="T14" s="31">
        <v>638</v>
      </c>
      <c r="U14" s="31">
        <v>1</v>
      </c>
      <c r="V14" s="31">
        <f t="shared" si="6"/>
        <v>866</v>
      </c>
    </row>
    <row r="15" spans="2:22" ht="20.100000000000001" customHeight="1" thickBot="1" x14ac:dyDescent="0.25">
      <c r="B15" s="4" t="s">
        <v>25</v>
      </c>
      <c r="C15" s="51">
        <f t="shared" si="0"/>
        <v>1.4630577907827359E-2</v>
      </c>
      <c r="D15" s="51">
        <f t="shared" si="1"/>
        <v>0.15508412582297001</v>
      </c>
      <c r="E15" s="51">
        <f t="shared" si="2"/>
        <v>2.487198244330651E-2</v>
      </c>
      <c r="F15" s="51">
        <f t="shared" si="3"/>
        <v>0.44184345281638626</v>
      </c>
      <c r="G15" s="51">
        <f t="shared" si="4"/>
        <v>0.23189465983906365</v>
      </c>
      <c r="H15" s="51">
        <f t="shared" si="5"/>
        <v>0.13167520117044618</v>
      </c>
      <c r="M15" s="4" t="s">
        <v>25</v>
      </c>
      <c r="N15" s="19">
        <v>20</v>
      </c>
      <c r="O15" s="19">
        <v>212</v>
      </c>
      <c r="P15" s="19">
        <v>34</v>
      </c>
      <c r="Q15" s="19">
        <v>604</v>
      </c>
      <c r="R15" s="19">
        <v>317</v>
      </c>
      <c r="S15" s="10"/>
      <c r="T15" s="31">
        <v>1053</v>
      </c>
      <c r="U15" s="31">
        <v>3</v>
      </c>
      <c r="V15" s="31">
        <f t="shared" si="6"/>
        <v>1367</v>
      </c>
    </row>
    <row r="16" spans="2:22" ht="20.100000000000001" customHeight="1" thickBot="1" x14ac:dyDescent="0.25">
      <c r="B16" s="4" t="s">
        <v>26</v>
      </c>
      <c r="C16" s="51">
        <f t="shared" si="0"/>
        <v>1.3653136531365314E-2</v>
      </c>
      <c r="D16" s="51">
        <f t="shared" si="1"/>
        <v>0.25719557195571957</v>
      </c>
      <c r="E16" s="51">
        <f t="shared" si="2"/>
        <v>5.018450184501845E-2</v>
      </c>
      <c r="F16" s="51">
        <f t="shared" si="3"/>
        <v>0.32878228782287822</v>
      </c>
      <c r="G16" s="51">
        <f t="shared" si="4"/>
        <v>0.1</v>
      </c>
      <c r="H16" s="51">
        <f t="shared" si="5"/>
        <v>0.25018450184501839</v>
      </c>
      <c r="M16" s="4" t="s">
        <v>26</v>
      </c>
      <c r="N16" s="19">
        <v>37</v>
      </c>
      <c r="O16" s="19">
        <v>697</v>
      </c>
      <c r="P16" s="19">
        <v>136</v>
      </c>
      <c r="Q16" s="19">
        <v>891</v>
      </c>
      <c r="R16" s="19">
        <v>271</v>
      </c>
      <c r="S16" s="10"/>
      <c r="T16" s="31">
        <v>2439</v>
      </c>
      <c r="U16" s="31">
        <v>0</v>
      </c>
      <c r="V16" s="31">
        <f t="shared" si="6"/>
        <v>2710</v>
      </c>
    </row>
    <row r="17" spans="2:22" ht="20.100000000000001" customHeight="1" thickBot="1" x14ac:dyDescent="0.25">
      <c r="B17" s="4" t="s">
        <v>27</v>
      </c>
      <c r="C17" s="51">
        <f t="shared" si="0"/>
        <v>4.5558086560364463E-3</v>
      </c>
      <c r="D17" s="51">
        <f t="shared" si="1"/>
        <v>0.19134396355353075</v>
      </c>
      <c r="E17" s="51">
        <f t="shared" si="2"/>
        <v>3.1890660592255128E-2</v>
      </c>
      <c r="F17" s="51">
        <f t="shared" si="3"/>
        <v>0.44646924829157175</v>
      </c>
      <c r="G17" s="51">
        <f t="shared" si="4"/>
        <v>0.1958997722095672</v>
      </c>
      <c r="H17" s="51">
        <f t="shared" si="5"/>
        <v>0.12984054669703873</v>
      </c>
      <c r="M17" s="4" t="s">
        <v>27</v>
      </c>
      <c r="N17" s="19">
        <v>2</v>
      </c>
      <c r="O17" s="19">
        <v>84</v>
      </c>
      <c r="P17" s="19">
        <v>14</v>
      </c>
      <c r="Q17" s="19">
        <v>196</v>
      </c>
      <c r="R17" s="19">
        <v>86</v>
      </c>
      <c r="S17" s="10"/>
      <c r="T17" s="31">
        <v>353</v>
      </c>
      <c r="U17" s="31">
        <v>0</v>
      </c>
      <c r="V17" s="31">
        <f t="shared" si="6"/>
        <v>439</v>
      </c>
    </row>
    <row r="18" spans="2:22" ht="20.100000000000001" customHeight="1" thickBot="1" x14ac:dyDescent="0.25">
      <c r="B18" s="4" t="s">
        <v>28</v>
      </c>
      <c r="C18" s="51">
        <f t="shared" si="0"/>
        <v>1.9801980198019802E-2</v>
      </c>
      <c r="D18" s="51">
        <f t="shared" si="1"/>
        <v>0.12718964204112718</v>
      </c>
      <c r="E18" s="51">
        <f t="shared" si="2"/>
        <v>8.3777608530083772E-3</v>
      </c>
      <c r="F18" s="51">
        <f t="shared" si="3"/>
        <v>0.39908606245239908</v>
      </c>
      <c r="G18" s="51">
        <f t="shared" si="4"/>
        <v>0.29093678598629091</v>
      </c>
      <c r="H18" s="51">
        <f t="shared" si="5"/>
        <v>0.15460776846915469</v>
      </c>
      <c r="M18" s="4" t="s">
        <v>28</v>
      </c>
      <c r="N18" s="19">
        <v>26</v>
      </c>
      <c r="O18" s="19">
        <v>167</v>
      </c>
      <c r="P18" s="19">
        <v>11</v>
      </c>
      <c r="Q18" s="19">
        <v>524</v>
      </c>
      <c r="R18" s="19">
        <v>382</v>
      </c>
      <c r="S18" s="10"/>
      <c r="T18" s="31">
        <v>931</v>
      </c>
      <c r="U18" s="31">
        <v>0</v>
      </c>
      <c r="V18" s="31">
        <f t="shared" si="6"/>
        <v>1313</v>
      </c>
    </row>
    <row r="19" spans="2:22" ht="20.100000000000001" customHeight="1" thickBot="1" x14ac:dyDescent="0.25">
      <c r="B19" s="4" t="s">
        <v>29</v>
      </c>
      <c r="C19" s="51">
        <f t="shared" si="0"/>
        <v>1.4241486068111455E-2</v>
      </c>
      <c r="D19" s="51">
        <f t="shared" si="1"/>
        <v>0.15913312693498452</v>
      </c>
      <c r="E19" s="51">
        <f t="shared" si="2"/>
        <v>1.3622291021671827E-2</v>
      </c>
      <c r="F19" s="51">
        <f t="shared" si="3"/>
        <v>0.45015479876160991</v>
      </c>
      <c r="G19" s="51">
        <f t="shared" si="4"/>
        <v>0.26130030959752321</v>
      </c>
      <c r="H19" s="51">
        <f t="shared" si="5"/>
        <v>0.10154798761609912</v>
      </c>
      <c r="M19" s="4" t="s">
        <v>29</v>
      </c>
      <c r="N19" s="19">
        <v>23</v>
      </c>
      <c r="O19" s="19">
        <v>257</v>
      </c>
      <c r="P19" s="19">
        <v>22</v>
      </c>
      <c r="Q19" s="19">
        <v>727</v>
      </c>
      <c r="R19" s="19">
        <v>422</v>
      </c>
      <c r="S19" s="10"/>
      <c r="T19" s="31">
        <v>1193</v>
      </c>
      <c r="U19" s="31">
        <v>0</v>
      </c>
      <c r="V19" s="31">
        <f t="shared" si="6"/>
        <v>1615</v>
      </c>
    </row>
    <row r="20" spans="2:22" ht="20.100000000000001" customHeight="1" thickBot="1" x14ac:dyDescent="0.25">
      <c r="B20" s="4" t="s">
        <v>30</v>
      </c>
      <c r="C20" s="51">
        <f t="shared" si="0"/>
        <v>8.7493566649511061E-3</v>
      </c>
      <c r="D20" s="51">
        <f t="shared" si="1"/>
        <v>0.1005318236404186</v>
      </c>
      <c r="E20" s="51">
        <f t="shared" si="2"/>
        <v>2.3846285812317722E-2</v>
      </c>
      <c r="F20" s="51">
        <f t="shared" si="3"/>
        <v>0.42271401612626525</v>
      </c>
      <c r="G20" s="51">
        <f t="shared" si="4"/>
        <v>0.28443986961743006</v>
      </c>
      <c r="H20" s="51">
        <f t="shared" si="5"/>
        <v>0.15971864813861725</v>
      </c>
      <c r="M20" s="4" t="s">
        <v>30</v>
      </c>
      <c r="N20" s="19">
        <v>51</v>
      </c>
      <c r="O20" s="19">
        <v>586</v>
      </c>
      <c r="P20" s="19">
        <v>139</v>
      </c>
      <c r="Q20" s="19">
        <v>2464</v>
      </c>
      <c r="R20" s="19">
        <v>1658</v>
      </c>
      <c r="S20" s="10"/>
      <c r="T20" s="31">
        <v>4173</v>
      </c>
      <c r="U20" s="31">
        <v>2</v>
      </c>
      <c r="V20" s="31">
        <f t="shared" si="6"/>
        <v>5829</v>
      </c>
    </row>
    <row r="21" spans="2:22" ht="20.100000000000001" customHeight="1" thickBot="1" x14ac:dyDescent="0.25">
      <c r="B21" s="4" t="s">
        <v>31</v>
      </c>
      <c r="C21" s="51">
        <f t="shared" si="0"/>
        <v>1.600395974261673E-2</v>
      </c>
      <c r="D21" s="51">
        <f t="shared" si="1"/>
        <v>0.18528295660782049</v>
      </c>
      <c r="E21" s="51">
        <f t="shared" si="2"/>
        <v>2.2933509321894079E-2</v>
      </c>
      <c r="F21" s="51">
        <f t="shared" si="3"/>
        <v>0.30688005279656821</v>
      </c>
      <c r="G21" s="51">
        <f t="shared" si="4"/>
        <v>0.1908925919815212</v>
      </c>
      <c r="H21" s="51">
        <f t="shared" si="5"/>
        <v>0.27800692954957934</v>
      </c>
      <c r="M21" s="4" t="s">
        <v>31</v>
      </c>
      <c r="N21" s="19">
        <v>97</v>
      </c>
      <c r="O21" s="19">
        <v>1123</v>
      </c>
      <c r="P21" s="19">
        <v>139</v>
      </c>
      <c r="Q21" s="19">
        <v>1860</v>
      </c>
      <c r="R21" s="19">
        <v>1157</v>
      </c>
      <c r="S21" s="10"/>
      <c r="T21" s="31">
        <v>4904</v>
      </c>
      <c r="U21" s="31">
        <v>0</v>
      </c>
      <c r="V21" s="31">
        <f t="shared" si="6"/>
        <v>6061</v>
      </c>
    </row>
    <row r="22" spans="2:22" ht="20.100000000000001" customHeight="1" thickBot="1" x14ac:dyDescent="0.25">
      <c r="B22" s="4" t="s">
        <v>32</v>
      </c>
      <c r="C22" s="51">
        <f t="shared" si="0"/>
        <v>1.1461318051575931E-2</v>
      </c>
      <c r="D22" s="51">
        <f t="shared" si="1"/>
        <v>0.21919770773638969</v>
      </c>
      <c r="E22" s="51">
        <f t="shared" si="2"/>
        <v>2.2922636103151862E-2</v>
      </c>
      <c r="F22" s="51">
        <f t="shared" si="3"/>
        <v>0.36676217765042979</v>
      </c>
      <c r="G22" s="51">
        <f t="shared" si="4"/>
        <v>0.22492836676217765</v>
      </c>
      <c r="H22" s="51">
        <f t="shared" si="5"/>
        <v>0.15472779369627515</v>
      </c>
      <c r="M22" s="4" t="s">
        <v>32</v>
      </c>
      <c r="N22" s="19">
        <v>8</v>
      </c>
      <c r="O22" s="19">
        <v>153</v>
      </c>
      <c r="P22" s="19">
        <v>16</v>
      </c>
      <c r="Q22" s="19">
        <v>256</v>
      </c>
      <c r="R22" s="19">
        <v>157</v>
      </c>
      <c r="S22" s="10"/>
      <c r="T22" s="31">
        <v>542</v>
      </c>
      <c r="U22" s="31">
        <v>1</v>
      </c>
      <c r="V22" s="31">
        <f t="shared" si="6"/>
        <v>698</v>
      </c>
    </row>
    <row r="23" spans="2:22" ht="20.100000000000001" customHeight="1" thickBot="1" x14ac:dyDescent="0.25">
      <c r="B23" s="4" t="s">
        <v>33</v>
      </c>
      <c r="C23" s="51">
        <f t="shared" si="0"/>
        <v>2.0908004778972519E-2</v>
      </c>
      <c r="D23" s="51">
        <f t="shared" si="1"/>
        <v>0.16845878136200718</v>
      </c>
      <c r="E23" s="51">
        <f t="shared" si="2"/>
        <v>8.3632019115890081E-3</v>
      </c>
      <c r="F23" s="51">
        <f t="shared" si="3"/>
        <v>0.48626045400238949</v>
      </c>
      <c r="G23" s="51">
        <f t="shared" si="4"/>
        <v>0.22998805256869773</v>
      </c>
      <c r="H23" s="51">
        <f t="shared" si="5"/>
        <v>8.6021505376344093E-2</v>
      </c>
      <c r="M23" s="4" t="s">
        <v>33</v>
      </c>
      <c r="N23" s="19">
        <v>35</v>
      </c>
      <c r="O23" s="19">
        <v>282</v>
      </c>
      <c r="P23" s="19">
        <v>14</v>
      </c>
      <c r="Q23" s="19">
        <v>814</v>
      </c>
      <c r="R23" s="19">
        <v>385</v>
      </c>
      <c r="S23" s="10"/>
      <c r="T23" s="31">
        <v>1289</v>
      </c>
      <c r="U23" s="31">
        <v>0</v>
      </c>
      <c r="V23" s="31">
        <f t="shared" si="6"/>
        <v>1674</v>
      </c>
    </row>
    <row r="24" spans="2:22" ht="20.100000000000001" customHeight="1" thickBot="1" x14ac:dyDescent="0.25">
      <c r="B24" s="4" t="s">
        <v>34</v>
      </c>
      <c r="C24" s="51">
        <f t="shared" si="0"/>
        <v>8.2372322899505763E-3</v>
      </c>
      <c r="D24" s="51">
        <f t="shared" si="1"/>
        <v>3.7067545304777592E-2</v>
      </c>
      <c r="E24" s="51">
        <f t="shared" si="2"/>
        <v>1.7160900604063702E-2</v>
      </c>
      <c r="F24" s="51">
        <f t="shared" si="3"/>
        <v>0.42861065348709498</v>
      </c>
      <c r="G24" s="51">
        <f t="shared" si="4"/>
        <v>0.1971444261394838</v>
      </c>
      <c r="H24" s="51">
        <f t="shared" si="5"/>
        <v>0.31177924217462938</v>
      </c>
      <c r="M24" s="4" t="s">
        <v>34</v>
      </c>
      <c r="N24" s="19">
        <v>60</v>
      </c>
      <c r="O24" s="19">
        <v>270</v>
      </c>
      <c r="P24" s="19">
        <v>125</v>
      </c>
      <c r="Q24" s="19">
        <v>3122</v>
      </c>
      <c r="R24" s="19">
        <v>1436</v>
      </c>
      <c r="S24" s="10"/>
      <c r="T24" s="31">
        <v>5858</v>
      </c>
      <c r="U24" s="31">
        <v>10</v>
      </c>
      <c r="V24" s="31">
        <f t="shared" si="6"/>
        <v>7284</v>
      </c>
    </row>
    <row r="25" spans="2:22" ht="20.100000000000001" customHeight="1" thickBot="1" x14ac:dyDescent="0.25">
      <c r="B25" s="4" t="s">
        <v>35</v>
      </c>
      <c r="C25" s="51">
        <f t="shared" si="0"/>
        <v>9.1447014523937595E-3</v>
      </c>
      <c r="D25" s="51">
        <f t="shared" si="1"/>
        <v>0.21678321678321677</v>
      </c>
      <c r="E25" s="51">
        <f t="shared" si="2"/>
        <v>9.1447014523937595E-3</v>
      </c>
      <c r="F25" s="51">
        <f t="shared" si="3"/>
        <v>0.43302850995158687</v>
      </c>
      <c r="G25" s="51">
        <f t="shared" si="4"/>
        <v>0.13986013986013987</v>
      </c>
      <c r="H25" s="51">
        <f t="shared" si="5"/>
        <v>0.19203873050026896</v>
      </c>
      <c r="M25" s="4" t="s">
        <v>35</v>
      </c>
      <c r="N25" s="19">
        <v>17</v>
      </c>
      <c r="O25" s="19">
        <v>403</v>
      </c>
      <c r="P25" s="19">
        <v>17</v>
      </c>
      <c r="Q25" s="19">
        <v>805</v>
      </c>
      <c r="R25" s="19">
        <v>260</v>
      </c>
      <c r="S25" s="10"/>
      <c r="T25" s="31">
        <v>1599</v>
      </c>
      <c r="U25" s="31">
        <v>0</v>
      </c>
      <c r="V25" s="31">
        <f t="shared" si="6"/>
        <v>1859</v>
      </c>
    </row>
    <row r="26" spans="2:22" ht="20.100000000000001" customHeight="1" thickBot="1" x14ac:dyDescent="0.25">
      <c r="B26" s="4" t="s">
        <v>36</v>
      </c>
      <c r="C26" s="51">
        <f t="shared" si="0"/>
        <v>6.4874884151992582E-3</v>
      </c>
      <c r="D26" s="51">
        <f t="shared" si="1"/>
        <v>0.10287303058387395</v>
      </c>
      <c r="E26" s="51">
        <f t="shared" si="2"/>
        <v>1.7608897126969416E-2</v>
      </c>
      <c r="F26" s="51">
        <f t="shared" si="3"/>
        <v>0.48470806302131603</v>
      </c>
      <c r="G26" s="51">
        <f t="shared" si="4"/>
        <v>0.10843373493975904</v>
      </c>
      <c r="H26" s="51">
        <f t="shared" si="5"/>
        <v>0.27988878591288219</v>
      </c>
      <c r="M26" s="4" t="s">
        <v>36</v>
      </c>
      <c r="N26" s="19">
        <v>7</v>
      </c>
      <c r="O26" s="19">
        <v>111</v>
      </c>
      <c r="P26" s="19">
        <v>19</v>
      </c>
      <c r="Q26" s="19">
        <v>523</v>
      </c>
      <c r="R26" s="19">
        <v>117</v>
      </c>
      <c r="S26" s="10"/>
      <c r="T26" s="31">
        <v>963</v>
      </c>
      <c r="U26" s="31">
        <v>1</v>
      </c>
      <c r="V26" s="31">
        <f t="shared" si="6"/>
        <v>1079</v>
      </c>
    </row>
    <row r="27" spans="2:22" ht="20.100000000000001" customHeight="1" thickBot="1" x14ac:dyDescent="0.25">
      <c r="B27" s="5" t="s">
        <v>37</v>
      </c>
      <c r="C27" s="51">
        <f t="shared" si="0"/>
        <v>5.6249999999999998E-3</v>
      </c>
      <c r="D27" s="51">
        <f t="shared" si="1"/>
        <v>0.22</v>
      </c>
      <c r="E27" s="51">
        <f t="shared" si="2"/>
        <v>1.7500000000000002E-2</v>
      </c>
      <c r="F27" s="51">
        <f t="shared" si="3"/>
        <v>0.38374999999999998</v>
      </c>
      <c r="G27" s="51">
        <f t="shared" si="4"/>
        <v>0.27937499999999998</v>
      </c>
      <c r="H27" s="51">
        <f t="shared" si="5"/>
        <v>9.3750000000000111E-2</v>
      </c>
      <c r="M27" s="5" t="s">
        <v>37</v>
      </c>
      <c r="N27" s="19">
        <v>9</v>
      </c>
      <c r="O27" s="19">
        <v>352</v>
      </c>
      <c r="P27" s="19">
        <v>28</v>
      </c>
      <c r="Q27" s="19">
        <v>614</v>
      </c>
      <c r="R27" s="19">
        <v>447</v>
      </c>
      <c r="S27" s="10"/>
      <c r="T27" s="31">
        <v>1157</v>
      </c>
      <c r="U27" s="31">
        <v>4</v>
      </c>
      <c r="V27" s="31">
        <f t="shared" si="6"/>
        <v>1600</v>
      </c>
    </row>
    <row r="28" spans="2:22" ht="20.100000000000001" customHeight="1" thickBot="1" x14ac:dyDescent="0.25">
      <c r="B28" s="6" t="s">
        <v>38</v>
      </c>
      <c r="C28" s="51">
        <f t="shared" si="0"/>
        <v>0</v>
      </c>
      <c r="D28" s="51">
        <f t="shared" si="1"/>
        <v>0.14285714285714285</v>
      </c>
      <c r="E28" s="51">
        <f t="shared" si="2"/>
        <v>0</v>
      </c>
      <c r="F28" s="51">
        <f t="shared" si="3"/>
        <v>0.46825396825396826</v>
      </c>
      <c r="G28" s="51">
        <f t="shared" si="4"/>
        <v>0.28174603174603174</v>
      </c>
      <c r="H28" s="51">
        <f t="shared" si="5"/>
        <v>0.10714285714285721</v>
      </c>
      <c r="M28" s="6" t="s">
        <v>38</v>
      </c>
      <c r="N28" s="20">
        <v>0</v>
      </c>
      <c r="O28" s="20">
        <v>36</v>
      </c>
      <c r="P28" s="20">
        <v>0</v>
      </c>
      <c r="Q28" s="20">
        <v>118</v>
      </c>
      <c r="R28" s="20">
        <v>71</v>
      </c>
      <c r="S28" s="10"/>
      <c r="T28" s="31">
        <v>181</v>
      </c>
      <c r="U28" s="31">
        <v>0</v>
      </c>
      <c r="V28" s="31">
        <f t="shared" si="6"/>
        <v>252</v>
      </c>
    </row>
    <row r="29" spans="2:22" ht="20.100000000000001" customHeight="1" thickBot="1" x14ac:dyDescent="0.25">
      <c r="B29" s="7" t="s">
        <v>39</v>
      </c>
      <c r="C29" s="52">
        <f t="shared" si="0"/>
        <v>1.2535163722290988E-2</v>
      </c>
      <c r="D29" s="52">
        <f t="shared" si="1"/>
        <v>0.14544840778665466</v>
      </c>
      <c r="E29" s="52">
        <f t="shared" si="2"/>
        <v>2.2594801395296502E-2</v>
      </c>
      <c r="F29" s="52">
        <f t="shared" si="3"/>
        <v>0.39896478001575336</v>
      </c>
      <c r="G29" s="52">
        <f t="shared" si="4"/>
        <v>0.20753910205918757</v>
      </c>
      <c r="H29" s="52">
        <f t="shared" si="5"/>
        <v>0.2129177450208169</v>
      </c>
      <c r="M29" s="7" t="s">
        <v>39</v>
      </c>
      <c r="N29" s="9">
        <f>SUM(N12:N28)</f>
        <v>557</v>
      </c>
      <c r="O29" s="9">
        <f>SUM(O12:O28)</f>
        <v>6463</v>
      </c>
      <c r="P29" s="9">
        <f>SUM(P12:P28)</f>
        <v>1004</v>
      </c>
      <c r="Q29" s="9">
        <f>SUM(Q12:Q28)</f>
        <v>17728</v>
      </c>
      <c r="R29" s="9">
        <f>SUM(R12:R28)</f>
        <v>9222</v>
      </c>
      <c r="S29" s="14"/>
      <c r="T29" s="9">
        <f>SUM(T12:T28)</f>
        <v>35243</v>
      </c>
      <c r="U29" s="9">
        <f>SUM(U12:U28)</f>
        <v>30</v>
      </c>
      <c r="V29" s="9">
        <f t="shared" si="6"/>
        <v>44435</v>
      </c>
    </row>
    <row r="30" spans="2:22" x14ac:dyDescent="0.2">
      <c r="B30" s="49"/>
      <c r="C30" s="50"/>
      <c r="D30" s="50"/>
      <c r="E30" s="50"/>
      <c r="F30" s="50"/>
      <c r="G30" s="50"/>
      <c r="H30" s="50"/>
    </row>
    <row r="31" spans="2:22" x14ac:dyDescent="0.2">
      <c r="B31" s="49"/>
      <c r="C31" s="50"/>
      <c r="D31" s="50"/>
      <c r="E31" s="50"/>
      <c r="F31" s="50"/>
      <c r="G31" s="50"/>
      <c r="H31" s="50"/>
    </row>
    <row r="32" spans="2:22" x14ac:dyDescent="0.2">
      <c r="B32" s="49"/>
      <c r="C32" s="50"/>
      <c r="D32" s="50"/>
      <c r="E32" s="50"/>
      <c r="F32" s="50"/>
      <c r="G32" s="50"/>
      <c r="H32" s="50"/>
    </row>
    <row r="33" spans="2:8" x14ac:dyDescent="0.2">
      <c r="B33" s="10"/>
      <c r="C33" s="10"/>
      <c r="D33" s="10"/>
      <c r="E33" s="10"/>
      <c r="F33" s="10"/>
      <c r="G33" s="10"/>
      <c r="H33" s="10"/>
    </row>
    <row r="34" spans="2:8" ht="41.25" customHeight="1" x14ac:dyDescent="0.2"/>
    <row r="35" spans="2:8" ht="41.25" customHeight="1" x14ac:dyDescent="0.2"/>
    <row r="36" spans="2:8" ht="41.25" customHeight="1" x14ac:dyDescent="0.2"/>
    <row r="37" spans="2:8" ht="20.100000000000001" customHeight="1" x14ac:dyDescent="0.2"/>
    <row r="38" spans="2:8" ht="20.100000000000001" customHeight="1" x14ac:dyDescent="0.2"/>
    <row r="39" spans="2:8" ht="20.100000000000001" customHeight="1" x14ac:dyDescent="0.2"/>
    <row r="40" spans="2:8" ht="20.100000000000001" customHeight="1" x14ac:dyDescent="0.2"/>
    <row r="41" spans="2:8" ht="20.100000000000001" customHeight="1" x14ac:dyDescent="0.2"/>
    <row r="42" spans="2:8" ht="20.100000000000001" customHeight="1" x14ac:dyDescent="0.2"/>
    <row r="43" spans="2:8" ht="20.100000000000001" customHeight="1" x14ac:dyDescent="0.2"/>
    <row r="44" spans="2:8" ht="20.100000000000001" customHeight="1" x14ac:dyDescent="0.2"/>
    <row r="45" spans="2:8" ht="20.100000000000001" customHeight="1" x14ac:dyDescent="0.2"/>
    <row r="46" spans="2:8" ht="20.100000000000001" customHeight="1" x14ac:dyDescent="0.2"/>
    <row r="47" spans="2:8" ht="20.100000000000001" customHeight="1" x14ac:dyDescent="0.2"/>
    <row r="48" spans="2:8" ht="20.100000000000001" customHeight="1" x14ac:dyDescent="0.2"/>
    <row r="49" spans="3:11" ht="20.100000000000001" customHeight="1" x14ac:dyDescent="0.2"/>
    <row r="50" spans="3:11" ht="20.100000000000001" customHeight="1" x14ac:dyDescent="0.2"/>
    <row r="51" spans="3:11" ht="20.100000000000001" customHeight="1" x14ac:dyDescent="0.2"/>
    <row r="52" spans="3:11" ht="20.100000000000001" customHeight="1" x14ac:dyDescent="0.2"/>
    <row r="53" spans="3:11" ht="20.100000000000001" customHeight="1" x14ac:dyDescent="0.2"/>
    <row r="54" spans="3:11" ht="20.100000000000001" customHeight="1" x14ac:dyDescent="0.2"/>
    <row r="55" spans="3:11" x14ac:dyDescent="0.2">
      <c r="C55" s="54"/>
      <c r="D55" s="54"/>
      <c r="E55" s="54"/>
      <c r="F55" s="54"/>
      <c r="G55" s="54"/>
      <c r="I55" s="54"/>
      <c r="J55" s="54"/>
      <c r="K55" s="54"/>
    </row>
  </sheetData>
  <mergeCells count="10">
    <mergeCell ref="C9:H9"/>
    <mergeCell ref="C10:D10"/>
    <mergeCell ref="E10:F10"/>
    <mergeCell ref="G10:G11"/>
    <mergeCell ref="H10:H11"/>
    <mergeCell ref="N9:R9"/>
    <mergeCell ref="N10:O10"/>
    <mergeCell ref="P10:Q10"/>
    <mergeCell ref="R10:R11"/>
    <mergeCell ref="S10:S11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9:R29"/>
  <sheetViews>
    <sheetView workbookViewId="0"/>
  </sheetViews>
  <sheetFormatPr baseColWidth="10" defaultRowHeight="12.75" x14ac:dyDescent="0.2"/>
  <cols>
    <col min="1" max="1" width="8.625" customWidth="1"/>
    <col min="2" max="2" width="27" customWidth="1"/>
    <col min="3" max="3" width="9.875" customWidth="1"/>
    <col min="4" max="4" width="10.875" bestFit="1" customWidth="1"/>
    <col min="5" max="5" width="8.125" bestFit="1" customWidth="1"/>
    <col min="6" max="6" width="12.5" bestFit="1" customWidth="1"/>
    <col min="7" max="9" width="14.25" bestFit="1" customWidth="1"/>
    <col min="10" max="10" width="10.375" bestFit="1" customWidth="1"/>
    <col min="11" max="11" width="12.875" bestFit="1" customWidth="1"/>
    <col min="12" max="12" width="11.375" bestFit="1" customWidth="1"/>
    <col min="13" max="13" width="13.5" bestFit="1" customWidth="1"/>
    <col min="14" max="14" width="10.375" bestFit="1" customWidth="1"/>
    <col min="15" max="15" width="12.25" bestFit="1" customWidth="1"/>
    <col min="16" max="16" width="20.5" customWidth="1"/>
    <col min="17" max="17" width="20.375" bestFit="1" customWidth="1"/>
    <col min="18" max="18" width="7.25" bestFit="1" customWidth="1"/>
    <col min="19" max="19" width="14.75" customWidth="1"/>
  </cols>
  <sheetData>
    <row r="9" spans="2:18" ht="44.25" customHeight="1" thickBot="1" x14ac:dyDescent="0.25">
      <c r="C9" s="64" t="s">
        <v>68</v>
      </c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64"/>
      <c r="R9" s="64"/>
    </row>
    <row r="10" spans="2:18" ht="76.5" customHeight="1" thickBot="1" x14ac:dyDescent="0.25">
      <c r="C10" s="8" t="s">
        <v>52</v>
      </c>
      <c r="D10" s="8" t="s">
        <v>53</v>
      </c>
      <c r="E10" s="8" t="s">
        <v>54</v>
      </c>
      <c r="F10" s="8" t="s">
        <v>55</v>
      </c>
      <c r="G10" s="8" t="s">
        <v>56</v>
      </c>
      <c r="H10" s="8" t="s">
        <v>57</v>
      </c>
      <c r="I10" s="8" t="s">
        <v>58</v>
      </c>
      <c r="J10" s="8" t="s">
        <v>59</v>
      </c>
      <c r="K10" s="8" t="s">
        <v>60</v>
      </c>
      <c r="L10" s="8" t="s">
        <v>61</v>
      </c>
      <c r="M10" s="8" t="s">
        <v>62</v>
      </c>
      <c r="N10" s="8" t="s">
        <v>63</v>
      </c>
      <c r="O10" s="8" t="s">
        <v>64</v>
      </c>
      <c r="P10" s="8" t="s">
        <v>65</v>
      </c>
      <c r="Q10" s="8" t="s">
        <v>66</v>
      </c>
      <c r="R10" s="8" t="s">
        <v>67</v>
      </c>
    </row>
    <row r="11" spans="2:18" ht="20.100000000000001" customHeight="1" thickBot="1" x14ac:dyDescent="0.25">
      <c r="B11" s="3" t="s">
        <v>22</v>
      </c>
      <c r="C11" s="18">
        <v>10851</v>
      </c>
      <c r="D11" s="18">
        <v>3</v>
      </c>
      <c r="E11" s="18">
        <v>0</v>
      </c>
      <c r="F11" s="18">
        <v>0</v>
      </c>
      <c r="G11" s="18">
        <v>5747</v>
      </c>
      <c r="H11" s="18">
        <v>1621</v>
      </c>
      <c r="I11" s="18">
        <v>310</v>
      </c>
      <c r="J11" s="18">
        <v>578</v>
      </c>
      <c r="K11" s="18">
        <v>117</v>
      </c>
      <c r="L11" s="18">
        <v>181</v>
      </c>
      <c r="M11" s="18">
        <v>111</v>
      </c>
      <c r="N11" s="18">
        <v>24</v>
      </c>
      <c r="O11" s="18">
        <v>34</v>
      </c>
      <c r="P11" s="18">
        <v>709</v>
      </c>
      <c r="Q11" s="18">
        <v>1149</v>
      </c>
      <c r="R11" s="18">
        <v>267</v>
      </c>
    </row>
    <row r="12" spans="2:18" ht="20.100000000000001" customHeight="1" thickBot="1" x14ac:dyDescent="0.25">
      <c r="B12" s="4" t="s">
        <v>23</v>
      </c>
      <c r="C12" s="19">
        <v>1222</v>
      </c>
      <c r="D12" s="19">
        <v>0</v>
      </c>
      <c r="E12" s="19">
        <v>0</v>
      </c>
      <c r="F12" s="19">
        <v>0</v>
      </c>
      <c r="G12" s="19">
        <v>609</v>
      </c>
      <c r="H12" s="19">
        <v>162</v>
      </c>
      <c r="I12" s="19">
        <v>54</v>
      </c>
      <c r="J12" s="19">
        <v>78</v>
      </c>
      <c r="K12" s="19">
        <v>9</v>
      </c>
      <c r="L12" s="19">
        <v>17</v>
      </c>
      <c r="M12" s="19">
        <v>9</v>
      </c>
      <c r="N12" s="19">
        <v>14</v>
      </c>
      <c r="O12" s="19">
        <v>26</v>
      </c>
      <c r="P12" s="19">
        <v>95</v>
      </c>
      <c r="Q12" s="19">
        <v>139</v>
      </c>
      <c r="R12" s="19">
        <v>10</v>
      </c>
    </row>
    <row r="13" spans="2:18" ht="20.100000000000001" customHeight="1" thickBot="1" x14ac:dyDescent="0.25">
      <c r="B13" s="4" t="s">
        <v>24</v>
      </c>
      <c r="C13" s="19">
        <v>1099</v>
      </c>
      <c r="D13" s="19">
        <v>1</v>
      </c>
      <c r="E13" s="19">
        <v>0</v>
      </c>
      <c r="F13" s="19">
        <v>0</v>
      </c>
      <c r="G13" s="19">
        <v>519</v>
      </c>
      <c r="H13" s="19">
        <v>91</v>
      </c>
      <c r="I13" s="19">
        <v>12</v>
      </c>
      <c r="J13" s="19">
        <v>55</v>
      </c>
      <c r="K13" s="19">
        <v>32</v>
      </c>
      <c r="L13" s="19">
        <v>27</v>
      </c>
      <c r="M13" s="19">
        <v>4</v>
      </c>
      <c r="N13" s="19">
        <v>0</v>
      </c>
      <c r="O13" s="19">
        <v>55</v>
      </c>
      <c r="P13" s="19">
        <v>132</v>
      </c>
      <c r="Q13" s="19">
        <v>148</v>
      </c>
      <c r="R13" s="19">
        <v>23</v>
      </c>
    </row>
    <row r="14" spans="2:18" ht="20.100000000000001" customHeight="1" thickBot="1" x14ac:dyDescent="0.25">
      <c r="B14" s="4" t="s">
        <v>25</v>
      </c>
      <c r="C14" s="19">
        <v>1719</v>
      </c>
      <c r="D14" s="19">
        <v>1</v>
      </c>
      <c r="E14" s="19">
        <v>0</v>
      </c>
      <c r="F14" s="19">
        <v>0</v>
      </c>
      <c r="G14" s="19">
        <v>788</v>
      </c>
      <c r="H14" s="19">
        <v>326</v>
      </c>
      <c r="I14" s="19">
        <v>83</v>
      </c>
      <c r="J14" s="19">
        <v>59</v>
      </c>
      <c r="K14" s="19">
        <v>95</v>
      </c>
      <c r="L14" s="19">
        <v>23</v>
      </c>
      <c r="M14" s="19">
        <v>11</v>
      </c>
      <c r="N14" s="19">
        <v>9</v>
      </c>
      <c r="O14" s="19">
        <v>41</v>
      </c>
      <c r="P14" s="19">
        <v>107</v>
      </c>
      <c r="Q14" s="19">
        <v>126</v>
      </c>
      <c r="R14" s="19">
        <v>50</v>
      </c>
    </row>
    <row r="15" spans="2:18" ht="20.100000000000001" customHeight="1" thickBot="1" x14ac:dyDescent="0.25">
      <c r="B15" s="4" t="s">
        <v>26</v>
      </c>
      <c r="C15" s="19">
        <v>3106</v>
      </c>
      <c r="D15" s="19">
        <v>1</v>
      </c>
      <c r="E15" s="19">
        <v>0</v>
      </c>
      <c r="F15" s="19">
        <v>0</v>
      </c>
      <c r="G15" s="19">
        <v>1681</v>
      </c>
      <c r="H15" s="19">
        <v>396</v>
      </c>
      <c r="I15" s="19">
        <v>76</v>
      </c>
      <c r="J15" s="19">
        <v>221</v>
      </c>
      <c r="K15" s="19">
        <v>24</v>
      </c>
      <c r="L15" s="19">
        <v>111</v>
      </c>
      <c r="M15" s="19">
        <v>14</v>
      </c>
      <c r="N15" s="19">
        <v>73</v>
      </c>
      <c r="O15" s="19">
        <v>5</v>
      </c>
      <c r="P15" s="19">
        <v>306</v>
      </c>
      <c r="Q15" s="19">
        <v>128</v>
      </c>
      <c r="R15" s="19">
        <v>70</v>
      </c>
    </row>
    <row r="16" spans="2:18" ht="20.100000000000001" customHeight="1" thickBot="1" x14ac:dyDescent="0.25">
      <c r="B16" s="4" t="s">
        <v>27</v>
      </c>
      <c r="C16" s="19">
        <v>548</v>
      </c>
      <c r="D16" s="19">
        <v>0</v>
      </c>
      <c r="E16" s="19">
        <v>0</v>
      </c>
      <c r="F16" s="19">
        <v>0</v>
      </c>
      <c r="G16" s="19">
        <v>326</v>
      </c>
      <c r="H16" s="19">
        <v>106</v>
      </c>
      <c r="I16" s="19">
        <v>0</v>
      </c>
      <c r="J16" s="19">
        <v>13</v>
      </c>
      <c r="K16" s="19">
        <v>0</v>
      </c>
      <c r="L16" s="19">
        <v>1</v>
      </c>
      <c r="M16" s="19">
        <v>0</v>
      </c>
      <c r="N16" s="19">
        <v>0</v>
      </c>
      <c r="O16" s="19">
        <v>0</v>
      </c>
      <c r="P16" s="19">
        <v>83</v>
      </c>
      <c r="Q16" s="19">
        <v>19</v>
      </c>
      <c r="R16" s="19">
        <v>0</v>
      </c>
    </row>
    <row r="17" spans="2:18" ht="20.100000000000001" customHeight="1" thickBot="1" x14ac:dyDescent="0.25">
      <c r="B17" s="4" t="s">
        <v>28</v>
      </c>
      <c r="C17" s="19">
        <v>1611</v>
      </c>
      <c r="D17" s="19">
        <v>1</v>
      </c>
      <c r="E17" s="19">
        <v>0</v>
      </c>
      <c r="F17" s="19">
        <v>0</v>
      </c>
      <c r="G17" s="19">
        <v>778</v>
      </c>
      <c r="H17" s="19">
        <v>332</v>
      </c>
      <c r="I17" s="19">
        <v>59</v>
      </c>
      <c r="J17" s="19">
        <v>78</v>
      </c>
      <c r="K17" s="19">
        <v>22</v>
      </c>
      <c r="L17" s="19">
        <v>0</v>
      </c>
      <c r="M17" s="19">
        <v>1</v>
      </c>
      <c r="N17" s="19">
        <v>10</v>
      </c>
      <c r="O17" s="19">
        <v>17</v>
      </c>
      <c r="P17" s="19">
        <v>93</v>
      </c>
      <c r="Q17" s="19">
        <v>144</v>
      </c>
      <c r="R17" s="19">
        <v>76</v>
      </c>
    </row>
    <row r="18" spans="2:18" ht="20.100000000000001" customHeight="1" thickBot="1" x14ac:dyDescent="0.25">
      <c r="B18" s="4" t="s">
        <v>29</v>
      </c>
      <c r="C18" s="19">
        <v>1969</v>
      </c>
      <c r="D18" s="19">
        <v>0</v>
      </c>
      <c r="E18" s="19">
        <v>0</v>
      </c>
      <c r="F18" s="19">
        <v>0</v>
      </c>
      <c r="G18" s="19">
        <v>720</v>
      </c>
      <c r="H18" s="19">
        <v>600</v>
      </c>
      <c r="I18" s="19">
        <v>80</v>
      </c>
      <c r="J18" s="19">
        <v>88</v>
      </c>
      <c r="K18" s="19">
        <v>18</v>
      </c>
      <c r="L18" s="19">
        <v>27</v>
      </c>
      <c r="M18" s="19">
        <v>0</v>
      </c>
      <c r="N18" s="19">
        <v>13</v>
      </c>
      <c r="O18" s="19">
        <v>13</v>
      </c>
      <c r="P18" s="19">
        <v>85</v>
      </c>
      <c r="Q18" s="19">
        <v>270</v>
      </c>
      <c r="R18" s="19">
        <v>55</v>
      </c>
    </row>
    <row r="19" spans="2:18" ht="20.100000000000001" customHeight="1" thickBot="1" x14ac:dyDescent="0.25">
      <c r="B19" s="4" t="s">
        <v>30</v>
      </c>
      <c r="C19" s="19">
        <v>8502</v>
      </c>
      <c r="D19" s="19">
        <v>5</v>
      </c>
      <c r="E19" s="19">
        <v>0</v>
      </c>
      <c r="F19" s="19">
        <v>0</v>
      </c>
      <c r="G19" s="19">
        <v>3967</v>
      </c>
      <c r="H19" s="19">
        <v>1165</v>
      </c>
      <c r="I19" s="19">
        <v>544</v>
      </c>
      <c r="J19" s="19">
        <v>704</v>
      </c>
      <c r="K19" s="19">
        <v>282</v>
      </c>
      <c r="L19" s="19">
        <v>114</v>
      </c>
      <c r="M19" s="19">
        <v>52</v>
      </c>
      <c r="N19" s="19">
        <v>106</v>
      </c>
      <c r="O19" s="19">
        <v>70</v>
      </c>
      <c r="P19" s="19">
        <v>573</v>
      </c>
      <c r="Q19" s="19">
        <v>574</v>
      </c>
      <c r="R19" s="19">
        <v>346</v>
      </c>
    </row>
    <row r="20" spans="2:18" ht="20.100000000000001" customHeight="1" thickBot="1" x14ac:dyDescent="0.25">
      <c r="B20" s="4" t="s">
        <v>31</v>
      </c>
      <c r="C20" s="19">
        <v>7579</v>
      </c>
      <c r="D20" s="19">
        <v>0</v>
      </c>
      <c r="E20" s="19">
        <v>0</v>
      </c>
      <c r="F20" s="19">
        <v>1</v>
      </c>
      <c r="G20" s="19">
        <v>3974</v>
      </c>
      <c r="H20" s="19">
        <v>1250</v>
      </c>
      <c r="I20" s="19">
        <v>418</v>
      </c>
      <c r="J20" s="19">
        <v>295</v>
      </c>
      <c r="K20" s="19">
        <v>179</v>
      </c>
      <c r="L20" s="19">
        <v>89</v>
      </c>
      <c r="M20" s="19">
        <v>9</v>
      </c>
      <c r="N20" s="19">
        <v>17</v>
      </c>
      <c r="O20" s="19">
        <v>35</v>
      </c>
      <c r="P20" s="19">
        <v>553</v>
      </c>
      <c r="Q20" s="19">
        <v>676</v>
      </c>
      <c r="R20" s="19">
        <v>83</v>
      </c>
    </row>
    <row r="21" spans="2:18" ht="20.100000000000001" customHeight="1" thickBot="1" x14ac:dyDescent="0.25">
      <c r="B21" s="4" t="s">
        <v>32</v>
      </c>
      <c r="C21" s="19">
        <v>875</v>
      </c>
      <c r="D21" s="19">
        <v>0</v>
      </c>
      <c r="E21" s="19">
        <v>0</v>
      </c>
      <c r="F21" s="19">
        <v>0</v>
      </c>
      <c r="G21" s="19">
        <v>245</v>
      </c>
      <c r="H21" s="19">
        <v>251</v>
      </c>
      <c r="I21" s="19">
        <v>115</v>
      </c>
      <c r="J21" s="19">
        <v>31</v>
      </c>
      <c r="K21" s="19">
        <v>12</v>
      </c>
      <c r="L21" s="19">
        <v>24</v>
      </c>
      <c r="M21" s="19">
        <v>9</v>
      </c>
      <c r="N21" s="19">
        <v>9</v>
      </c>
      <c r="O21" s="19">
        <v>4</v>
      </c>
      <c r="P21" s="19">
        <v>66</v>
      </c>
      <c r="Q21" s="19">
        <v>94</v>
      </c>
      <c r="R21" s="19">
        <v>15</v>
      </c>
    </row>
    <row r="22" spans="2:18" ht="20.100000000000001" customHeight="1" thickBot="1" x14ac:dyDescent="0.25">
      <c r="B22" s="4" t="s">
        <v>33</v>
      </c>
      <c r="C22" s="19">
        <v>2064</v>
      </c>
      <c r="D22" s="19">
        <v>0</v>
      </c>
      <c r="E22" s="19">
        <v>0</v>
      </c>
      <c r="F22" s="19">
        <v>0</v>
      </c>
      <c r="G22" s="19">
        <v>1221</v>
      </c>
      <c r="H22" s="19">
        <v>294</v>
      </c>
      <c r="I22" s="19">
        <v>34</v>
      </c>
      <c r="J22" s="19">
        <v>98</v>
      </c>
      <c r="K22" s="19">
        <v>23</v>
      </c>
      <c r="L22" s="19">
        <v>33</v>
      </c>
      <c r="M22" s="19">
        <v>1</v>
      </c>
      <c r="N22" s="19">
        <v>16</v>
      </c>
      <c r="O22" s="19">
        <v>6</v>
      </c>
      <c r="P22" s="19">
        <v>103</v>
      </c>
      <c r="Q22" s="19">
        <v>187</v>
      </c>
      <c r="R22" s="19">
        <v>48</v>
      </c>
    </row>
    <row r="23" spans="2:18" ht="20.100000000000001" customHeight="1" thickBot="1" x14ac:dyDescent="0.25">
      <c r="B23" s="4" t="s">
        <v>34</v>
      </c>
      <c r="C23" s="19">
        <v>8557</v>
      </c>
      <c r="D23" s="19">
        <v>3</v>
      </c>
      <c r="E23" s="19">
        <v>0</v>
      </c>
      <c r="F23" s="19">
        <v>0</v>
      </c>
      <c r="G23" s="19">
        <v>5087</v>
      </c>
      <c r="H23" s="19">
        <v>673</v>
      </c>
      <c r="I23" s="19">
        <v>259</v>
      </c>
      <c r="J23" s="19">
        <v>314</v>
      </c>
      <c r="K23" s="19">
        <v>82</v>
      </c>
      <c r="L23" s="19">
        <v>304</v>
      </c>
      <c r="M23" s="19">
        <v>28</v>
      </c>
      <c r="N23" s="19">
        <v>2</v>
      </c>
      <c r="O23" s="19">
        <v>11</v>
      </c>
      <c r="P23" s="19">
        <v>450</v>
      </c>
      <c r="Q23" s="19">
        <v>991</v>
      </c>
      <c r="R23" s="19">
        <v>353</v>
      </c>
    </row>
    <row r="24" spans="2:18" ht="20.100000000000001" customHeight="1" thickBot="1" x14ac:dyDescent="0.25">
      <c r="B24" s="4" t="s">
        <v>35</v>
      </c>
      <c r="C24" s="19">
        <v>2292</v>
      </c>
      <c r="D24" s="19">
        <v>5</v>
      </c>
      <c r="E24" s="19">
        <v>0</v>
      </c>
      <c r="F24" s="19">
        <v>0</v>
      </c>
      <c r="G24" s="19">
        <v>1013</v>
      </c>
      <c r="H24" s="19">
        <v>152</v>
      </c>
      <c r="I24" s="19">
        <v>55</v>
      </c>
      <c r="J24" s="19">
        <v>189</v>
      </c>
      <c r="K24" s="19">
        <v>45</v>
      </c>
      <c r="L24" s="19">
        <v>29</v>
      </c>
      <c r="M24" s="19">
        <v>9</v>
      </c>
      <c r="N24" s="19">
        <v>27</v>
      </c>
      <c r="O24" s="19">
        <v>51</v>
      </c>
      <c r="P24" s="19">
        <v>419</v>
      </c>
      <c r="Q24" s="19">
        <v>232</v>
      </c>
      <c r="R24" s="19">
        <v>66</v>
      </c>
    </row>
    <row r="25" spans="2:18" ht="20.100000000000001" customHeight="1" thickBot="1" x14ac:dyDescent="0.25">
      <c r="B25" s="4" t="s">
        <v>36</v>
      </c>
      <c r="C25" s="19">
        <v>1283</v>
      </c>
      <c r="D25" s="19">
        <v>0</v>
      </c>
      <c r="E25" s="19">
        <v>0</v>
      </c>
      <c r="F25" s="19">
        <v>0</v>
      </c>
      <c r="G25" s="19">
        <v>873</v>
      </c>
      <c r="H25" s="19">
        <v>81</v>
      </c>
      <c r="I25" s="19">
        <v>0</v>
      </c>
      <c r="J25" s="19">
        <v>12</v>
      </c>
      <c r="K25" s="19">
        <v>12</v>
      </c>
      <c r="L25" s="19">
        <v>8</v>
      </c>
      <c r="M25" s="19">
        <v>2</v>
      </c>
      <c r="N25" s="19">
        <v>6</v>
      </c>
      <c r="O25" s="19">
        <v>3</v>
      </c>
      <c r="P25" s="19">
        <v>91</v>
      </c>
      <c r="Q25" s="19">
        <v>183</v>
      </c>
      <c r="R25" s="19">
        <v>12</v>
      </c>
    </row>
    <row r="26" spans="2:18" ht="20.100000000000001" customHeight="1" thickBot="1" x14ac:dyDescent="0.25">
      <c r="B26" s="5" t="s">
        <v>37</v>
      </c>
      <c r="C26" s="19">
        <v>1941</v>
      </c>
      <c r="D26" s="19">
        <v>1</v>
      </c>
      <c r="E26" s="19">
        <v>0</v>
      </c>
      <c r="F26" s="19">
        <v>0</v>
      </c>
      <c r="G26" s="19">
        <v>937</v>
      </c>
      <c r="H26" s="19">
        <v>333</v>
      </c>
      <c r="I26" s="19">
        <v>86</v>
      </c>
      <c r="J26" s="19">
        <v>107</v>
      </c>
      <c r="K26" s="19">
        <v>53</v>
      </c>
      <c r="L26" s="19">
        <v>0</v>
      </c>
      <c r="M26" s="19">
        <v>4</v>
      </c>
      <c r="N26" s="19">
        <v>2</v>
      </c>
      <c r="O26" s="19">
        <v>2</v>
      </c>
      <c r="P26" s="19">
        <v>194</v>
      </c>
      <c r="Q26" s="19">
        <v>102</v>
      </c>
      <c r="R26" s="19">
        <v>120</v>
      </c>
    </row>
    <row r="27" spans="2:18" ht="20.100000000000001" customHeight="1" thickBot="1" x14ac:dyDescent="0.25">
      <c r="B27" s="6" t="s">
        <v>38</v>
      </c>
      <c r="C27" s="20">
        <v>264</v>
      </c>
      <c r="D27" s="20">
        <v>0</v>
      </c>
      <c r="E27" s="20">
        <v>0</v>
      </c>
      <c r="F27" s="20">
        <v>0</v>
      </c>
      <c r="G27" s="20">
        <v>38</v>
      </c>
      <c r="H27" s="20">
        <v>165</v>
      </c>
      <c r="I27" s="20">
        <v>2</v>
      </c>
      <c r="J27" s="20">
        <v>0</v>
      </c>
      <c r="K27" s="20">
        <v>20</v>
      </c>
      <c r="L27" s="20">
        <v>0</v>
      </c>
      <c r="M27" s="20">
        <v>0</v>
      </c>
      <c r="N27" s="20">
        <v>0</v>
      </c>
      <c r="O27" s="20">
        <v>0</v>
      </c>
      <c r="P27" s="20">
        <v>0</v>
      </c>
      <c r="Q27" s="20">
        <v>39</v>
      </c>
      <c r="R27" s="20">
        <v>0</v>
      </c>
    </row>
    <row r="28" spans="2:18" ht="20.100000000000001" customHeight="1" thickBot="1" x14ac:dyDescent="0.25">
      <c r="B28" s="7" t="s">
        <v>39</v>
      </c>
      <c r="C28" s="9">
        <f>SUM(C11:C27)</f>
        <v>55482</v>
      </c>
      <c r="D28" s="9">
        <f t="shared" ref="D28:R28" si="0">SUM(D11:D27)</f>
        <v>21</v>
      </c>
      <c r="E28" s="9">
        <f t="shared" si="0"/>
        <v>0</v>
      </c>
      <c r="F28" s="9">
        <f t="shared" si="0"/>
        <v>1</v>
      </c>
      <c r="G28" s="9">
        <f t="shared" si="0"/>
        <v>28523</v>
      </c>
      <c r="H28" s="9">
        <f t="shared" si="0"/>
        <v>7998</v>
      </c>
      <c r="I28" s="9">
        <f t="shared" si="0"/>
        <v>2187</v>
      </c>
      <c r="J28" s="9">
        <f t="shared" si="0"/>
        <v>2920</v>
      </c>
      <c r="K28" s="9">
        <f t="shared" si="0"/>
        <v>1025</v>
      </c>
      <c r="L28" s="9">
        <f t="shared" si="0"/>
        <v>988</v>
      </c>
      <c r="M28" s="9">
        <f t="shared" si="0"/>
        <v>264</v>
      </c>
      <c r="N28" s="9">
        <f t="shared" si="0"/>
        <v>328</v>
      </c>
      <c r="O28" s="9">
        <f t="shared" si="0"/>
        <v>373</v>
      </c>
      <c r="P28" s="9">
        <f t="shared" si="0"/>
        <v>4059</v>
      </c>
      <c r="Q28" s="9">
        <f t="shared" si="0"/>
        <v>5201</v>
      </c>
      <c r="R28" s="9">
        <f t="shared" si="0"/>
        <v>1594</v>
      </c>
    </row>
    <row r="29" spans="2:18" x14ac:dyDescent="0.2"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</row>
  </sheetData>
  <mergeCells count="1">
    <mergeCell ref="C9:R9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8:V29"/>
  <sheetViews>
    <sheetView workbookViewId="0"/>
  </sheetViews>
  <sheetFormatPr baseColWidth="10" defaultRowHeight="12.75" x14ac:dyDescent="0.2"/>
  <cols>
    <col min="1" max="1" width="8.625" customWidth="1"/>
    <col min="2" max="2" width="27" customWidth="1"/>
    <col min="3" max="3" width="11.5" customWidth="1"/>
    <col min="4" max="4" width="9.125" bestFit="1" customWidth="1"/>
    <col min="5" max="5" width="9.75" bestFit="1" customWidth="1"/>
    <col min="6" max="6" width="6.875" bestFit="1" customWidth="1"/>
    <col min="7" max="7" width="15" customWidth="1"/>
    <col min="8" max="8" width="12.25" bestFit="1" customWidth="1"/>
    <col min="9" max="9" width="11.25" bestFit="1" customWidth="1"/>
    <col min="10" max="10" width="14.875" bestFit="1" customWidth="1"/>
    <col min="11" max="11" width="12.75" bestFit="1" customWidth="1"/>
    <col min="12" max="12" width="10.5" bestFit="1" customWidth="1"/>
    <col min="13" max="13" width="12.25" bestFit="1" customWidth="1"/>
    <col min="14" max="14" width="20.375" bestFit="1" customWidth="1"/>
    <col min="15" max="15" width="18.875" bestFit="1" customWidth="1"/>
    <col min="16" max="16" width="14.875" bestFit="1" customWidth="1"/>
    <col min="17" max="17" width="12.75" bestFit="1" customWidth="1"/>
    <col min="18" max="18" width="10.5" bestFit="1" customWidth="1"/>
    <col min="19" max="19" width="12.25" bestFit="1" customWidth="1"/>
    <col min="20" max="20" width="20.375" bestFit="1" customWidth="1"/>
    <col min="21" max="21" width="18.875" bestFit="1" customWidth="1"/>
    <col min="22" max="22" width="14.875" bestFit="1" customWidth="1"/>
  </cols>
  <sheetData>
    <row r="8" spans="2:22" ht="45.75" customHeight="1" x14ac:dyDescent="0.2"/>
    <row r="9" spans="2:22" ht="44.25" customHeight="1" thickBot="1" x14ac:dyDescent="0.25">
      <c r="C9" s="67" t="s">
        <v>69</v>
      </c>
      <c r="D9" s="64"/>
      <c r="E9" s="64"/>
      <c r="F9" s="68"/>
      <c r="G9" s="67" t="s">
        <v>70</v>
      </c>
      <c r="H9" s="64"/>
      <c r="I9" s="64"/>
      <c r="J9" s="68"/>
      <c r="K9" s="67" t="s">
        <v>71</v>
      </c>
      <c r="L9" s="64"/>
      <c r="M9" s="64"/>
      <c r="N9" s="64"/>
      <c r="O9" s="64"/>
      <c r="P9" s="68"/>
      <c r="Q9" s="67" t="s">
        <v>72</v>
      </c>
      <c r="R9" s="64"/>
      <c r="S9" s="64"/>
      <c r="T9" s="64"/>
      <c r="U9" s="64"/>
      <c r="V9" s="68"/>
    </row>
    <row r="10" spans="2:22" ht="42" customHeight="1" thickBot="1" x14ac:dyDescent="0.25">
      <c r="C10" s="8" t="s">
        <v>52</v>
      </c>
      <c r="D10" s="8" t="s">
        <v>73</v>
      </c>
      <c r="E10" s="8" t="s">
        <v>74</v>
      </c>
      <c r="F10" s="8" t="s">
        <v>75</v>
      </c>
      <c r="G10" s="8" t="s">
        <v>48</v>
      </c>
      <c r="H10" s="8" t="s">
        <v>49</v>
      </c>
      <c r="I10" s="8" t="s">
        <v>50</v>
      </c>
      <c r="J10" s="8" t="s">
        <v>51</v>
      </c>
      <c r="K10" s="8" t="s">
        <v>76</v>
      </c>
      <c r="L10" s="8" t="s">
        <v>77</v>
      </c>
      <c r="M10" s="8" t="s">
        <v>49</v>
      </c>
      <c r="N10" s="8" t="s">
        <v>78</v>
      </c>
      <c r="O10" s="8" t="s">
        <v>79</v>
      </c>
      <c r="P10" s="8" t="s">
        <v>51</v>
      </c>
      <c r="Q10" s="8" t="s">
        <v>76</v>
      </c>
      <c r="R10" s="8" t="s">
        <v>77</v>
      </c>
      <c r="S10" s="8" t="s">
        <v>49</v>
      </c>
      <c r="T10" s="8" t="s">
        <v>78</v>
      </c>
      <c r="U10" s="8" t="s">
        <v>79</v>
      </c>
      <c r="V10" s="8" t="s">
        <v>51</v>
      </c>
    </row>
    <row r="11" spans="2:22" ht="20.100000000000001" customHeight="1" thickBot="1" x14ac:dyDescent="0.25">
      <c r="B11" s="3" t="s">
        <v>22</v>
      </c>
      <c r="C11" s="18">
        <v>506</v>
      </c>
      <c r="D11" s="18">
        <v>115</v>
      </c>
      <c r="E11" s="18">
        <v>310</v>
      </c>
      <c r="F11" s="18">
        <v>81</v>
      </c>
      <c r="G11" s="18">
        <v>167</v>
      </c>
      <c r="H11" s="18">
        <v>0</v>
      </c>
      <c r="I11" s="18">
        <v>167</v>
      </c>
      <c r="J11" s="18">
        <v>25</v>
      </c>
      <c r="K11" s="18">
        <v>0</v>
      </c>
      <c r="L11" s="18">
        <v>0</v>
      </c>
      <c r="M11" s="18">
        <v>0</v>
      </c>
      <c r="N11" s="18">
        <v>0</v>
      </c>
      <c r="O11" s="18">
        <v>0</v>
      </c>
      <c r="P11" s="18">
        <v>0</v>
      </c>
      <c r="Q11" s="18">
        <v>196</v>
      </c>
      <c r="R11" s="18">
        <v>209</v>
      </c>
      <c r="S11" s="18">
        <v>2</v>
      </c>
      <c r="T11" s="18">
        <v>16</v>
      </c>
      <c r="U11" s="18">
        <v>214</v>
      </c>
      <c r="V11" s="18">
        <v>624</v>
      </c>
    </row>
    <row r="12" spans="2:22" ht="20.100000000000001" customHeight="1" thickBot="1" x14ac:dyDescent="0.25">
      <c r="B12" s="4" t="s">
        <v>23</v>
      </c>
      <c r="C12" s="19">
        <v>49</v>
      </c>
      <c r="D12" s="19">
        <v>1</v>
      </c>
      <c r="E12" s="19">
        <v>34</v>
      </c>
      <c r="F12" s="19">
        <v>14</v>
      </c>
      <c r="G12" s="19">
        <v>21</v>
      </c>
      <c r="H12" s="19">
        <v>0</v>
      </c>
      <c r="I12" s="19">
        <v>24</v>
      </c>
      <c r="J12" s="19">
        <v>0</v>
      </c>
      <c r="K12" s="19">
        <v>0</v>
      </c>
      <c r="L12" s="19">
        <v>0</v>
      </c>
      <c r="M12" s="19">
        <v>0</v>
      </c>
      <c r="N12" s="19">
        <v>0</v>
      </c>
      <c r="O12" s="19">
        <v>0</v>
      </c>
      <c r="P12" s="19">
        <v>0</v>
      </c>
      <c r="Q12" s="19">
        <v>29</v>
      </c>
      <c r="R12" s="19">
        <v>29</v>
      </c>
      <c r="S12" s="19">
        <v>3</v>
      </c>
      <c r="T12" s="19">
        <v>5</v>
      </c>
      <c r="U12" s="19">
        <v>42</v>
      </c>
      <c r="V12" s="19">
        <v>48</v>
      </c>
    </row>
    <row r="13" spans="2:22" ht="20.100000000000001" customHeight="1" thickBot="1" x14ac:dyDescent="0.25">
      <c r="B13" s="4" t="s">
        <v>24</v>
      </c>
      <c r="C13" s="19">
        <v>26</v>
      </c>
      <c r="D13" s="19">
        <v>7</v>
      </c>
      <c r="E13" s="19">
        <v>13</v>
      </c>
      <c r="F13" s="19">
        <v>6</v>
      </c>
      <c r="G13" s="19">
        <v>18</v>
      </c>
      <c r="H13" s="19">
        <v>0</v>
      </c>
      <c r="I13" s="19">
        <v>18</v>
      </c>
      <c r="J13" s="19">
        <v>0</v>
      </c>
      <c r="K13" s="19">
        <v>0</v>
      </c>
      <c r="L13" s="19">
        <v>0</v>
      </c>
      <c r="M13" s="19">
        <v>0</v>
      </c>
      <c r="N13" s="19">
        <v>0</v>
      </c>
      <c r="O13" s="19">
        <v>0</v>
      </c>
      <c r="P13" s="19">
        <v>0</v>
      </c>
      <c r="Q13" s="19">
        <v>19</v>
      </c>
      <c r="R13" s="19">
        <v>19</v>
      </c>
      <c r="S13" s="19">
        <v>0</v>
      </c>
      <c r="T13" s="19">
        <v>2</v>
      </c>
      <c r="U13" s="19">
        <v>18</v>
      </c>
      <c r="V13" s="19">
        <v>38</v>
      </c>
    </row>
    <row r="14" spans="2:22" ht="20.100000000000001" customHeight="1" thickBot="1" x14ac:dyDescent="0.25">
      <c r="B14" s="4" t="s">
        <v>25</v>
      </c>
      <c r="C14" s="19">
        <v>72</v>
      </c>
      <c r="D14" s="19">
        <v>29</v>
      </c>
      <c r="E14" s="19">
        <v>38</v>
      </c>
      <c r="F14" s="19">
        <v>5</v>
      </c>
      <c r="G14" s="19">
        <v>22</v>
      </c>
      <c r="H14" s="19">
        <v>0</v>
      </c>
      <c r="I14" s="19">
        <v>18</v>
      </c>
      <c r="J14" s="19">
        <v>5</v>
      </c>
      <c r="K14" s="19">
        <v>0</v>
      </c>
      <c r="L14" s="19">
        <v>0</v>
      </c>
      <c r="M14" s="19">
        <v>0</v>
      </c>
      <c r="N14" s="19">
        <v>0</v>
      </c>
      <c r="O14" s="19">
        <v>0</v>
      </c>
      <c r="P14" s="19">
        <v>0</v>
      </c>
      <c r="Q14" s="19">
        <v>27</v>
      </c>
      <c r="R14" s="19">
        <v>27</v>
      </c>
      <c r="S14" s="19">
        <v>0</v>
      </c>
      <c r="T14" s="19">
        <v>5</v>
      </c>
      <c r="U14" s="19">
        <v>20</v>
      </c>
      <c r="V14" s="19">
        <v>87</v>
      </c>
    </row>
    <row r="15" spans="2:22" ht="20.100000000000001" customHeight="1" thickBot="1" x14ac:dyDescent="0.25">
      <c r="B15" s="4" t="s">
        <v>26</v>
      </c>
      <c r="C15" s="19">
        <v>278</v>
      </c>
      <c r="D15" s="19">
        <v>37</v>
      </c>
      <c r="E15" s="19">
        <v>185</v>
      </c>
      <c r="F15" s="19">
        <v>56</v>
      </c>
      <c r="G15" s="19">
        <v>162</v>
      </c>
      <c r="H15" s="19">
        <v>0</v>
      </c>
      <c r="I15" s="19">
        <v>166</v>
      </c>
      <c r="J15" s="19">
        <v>23</v>
      </c>
      <c r="K15" s="19">
        <v>0</v>
      </c>
      <c r="L15" s="19">
        <v>0</v>
      </c>
      <c r="M15" s="19">
        <v>0</v>
      </c>
      <c r="N15" s="19">
        <v>0</v>
      </c>
      <c r="O15" s="19">
        <v>0</v>
      </c>
      <c r="P15" s="19">
        <v>0</v>
      </c>
      <c r="Q15" s="19">
        <v>130</v>
      </c>
      <c r="R15" s="19">
        <v>131</v>
      </c>
      <c r="S15" s="19">
        <v>3</v>
      </c>
      <c r="T15" s="19">
        <v>23</v>
      </c>
      <c r="U15" s="19">
        <v>150</v>
      </c>
      <c r="V15" s="19">
        <v>281</v>
      </c>
    </row>
    <row r="16" spans="2:22" ht="20.100000000000001" customHeight="1" thickBot="1" x14ac:dyDescent="0.25">
      <c r="B16" s="4" t="s">
        <v>27</v>
      </c>
      <c r="C16" s="19">
        <v>8</v>
      </c>
      <c r="D16" s="19">
        <v>3</v>
      </c>
      <c r="E16" s="19">
        <v>0</v>
      </c>
      <c r="F16" s="19">
        <v>5</v>
      </c>
      <c r="G16" s="19">
        <v>12</v>
      </c>
      <c r="H16" s="19">
        <v>0</v>
      </c>
      <c r="I16" s="19">
        <v>12</v>
      </c>
      <c r="J16" s="19">
        <v>0</v>
      </c>
      <c r="K16" s="19">
        <v>0</v>
      </c>
      <c r="L16" s="19">
        <v>0</v>
      </c>
      <c r="M16" s="19">
        <v>0</v>
      </c>
      <c r="N16" s="19">
        <v>0</v>
      </c>
      <c r="O16" s="19">
        <v>0</v>
      </c>
      <c r="P16" s="19">
        <v>0</v>
      </c>
      <c r="Q16" s="19">
        <v>12</v>
      </c>
      <c r="R16" s="19">
        <v>12</v>
      </c>
      <c r="S16" s="19">
        <v>1</v>
      </c>
      <c r="T16" s="19">
        <v>0</v>
      </c>
      <c r="U16" s="19">
        <v>4</v>
      </c>
      <c r="V16" s="19">
        <v>54</v>
      </c>
    </row>
    <row r="17" spans="2:22" ht="20.100000000000001" customHeight="1" thickBot="1" x14ac:dyDescent="0.25">
      <c r="B17" s="4" t="s">
        <v>28</v>
      </c>
      <c r="C17" s="19">
        <v>88</v>
      </c>
      <c r="D17" s="19">
        <v>20</v>
      </c>
      <c r="E17" s="19">
        <v>9</v>
      </c>
      <c r="F17" s="19">
        <v>59</v>
      </c>
      <c r="G17" s="19">
        <v>22</v>
      </c>
      <c r="H17" s="19">
        <v>0</v>
      </c>
      <c r="I17" s="19">
        <v>21</v>
      </c>
      <c r="J17" s="19">
        <v>1</v>
      </c>
      <c r="K17" s="19">
        <v>0</v>
      </c>
      <c r="L17" s="19">
        <v>0</v>
      </c>
      <c r="M17" s="19">
        <v>0</v>
      </c>
      <c r="N17" s="19">
        <v>0</v>
      </c>
      <c r="O17" s="19">
        <v>0</v>
      </c>
      <c r="P17" s="19">
        <v>0</v>
      </c>
      <c r="Q17" s="19">
        <v>22</v>
      </c>
      <c r="R17" s="19">
        <v>26</v>
      </c>
      <c r="S17" s="19">
        <v>0</v>
      </c>
      <c r="T17" s="19">
        <v>4</v>
      </c>
      <c r="U17" s="19">
        <v>11</v>
      </c>
      <c r="V17" s="19">
        <v>61</v>
      </c>
    </row>
    <row r="18" spans="2:22" ht="20.100000000000001" customHeight="1" thickBot="1" x14ac:dyDescent="0.25">
      <c r="B18" s="4" t="s">
        <v>29</v>
      </c>
      <c r="C18" s="19">
        <v>58</v>
      </c>
      <c r="D18" s="19">
        <v>22</v>
      </c>
      <c r="E18" s="19">
        <v>18</v>
      </c>
      <c r="F18" s="19">
        <v>18</v>
      </c>
      <c r="G18" s="19">
        <v>32</v>
      </c>
      <c r="H18" s="19">
        <v>0</v>
      </c>
      <c r="I18" s="19">
        <v>32</v>
      </c>
      <c r="J18" s="19">
        <v>2</v>
      </c>
      <c r="K18" s="19">
        <v>0</v>
      </c>
      <c r="L18" s="19">
        <v>0</v>
      </c>
      <c r="M18" s="19">
        <v>0</v>
      </c>
      <c r="N18" s="19">
        <v>0</v>
      </c>
      <c r="O18" s="19">
        <v>0</v>
      </c>
      <c r="P18" s="19">
        <v>0</v>
      </c>
      <c r="Q18" s="19">
        <v>29</v>
      </c>
      <c r="R18" s="19">
        <v>31</v>
      </c>
      <c r="S18" s="19">
        <v>0</v>
      </c>
      <c r="T18" s="19">
        <v>0</v>
      </c>
      <c r="U18" s="19">
        <v>21</v>
      </c>
      <c r="V18" s="19">
        <v>142</v>
      </c>
    </row>
    <row r="19" spans="2:22" ht="20.100000000000001" customHeight="1" thickBot="1" x14ac:dyDescent="0.25">
      <c r="B19" s="4" t="s">
        <v>30</v>
      </c>
      <c r="C19" s="19">
        <v>313</v>
      </c>
      <c r="D19" s="19">
        <v>91</v>
      </c>
      <c r="E19" s="19">
        <v>69</v>
      </c>
      <c r="F19" s="19">
        <v>153</v>
      </c>
      <c r="G19" s="19">
        <v>70</v>
      </c>
      <c r="H19" s="19">
        <v>0</v>
      </c>
      <c r="I19" s="19">
        <v>68</v>
      </c>
      <c r="J19" s="19">
        <v>33</v>
      </c>
      <c r="K19" s="19">
        <v>0</v>
      </c>
      <c r="L19" s="19">
        <v>0</v>
      </c>
      <c r="M19" s="19">
        <v>0</v>
      </c>
      <c r="N19" s="19">
        <v>0</v>
      </c>
      <c r="O19" s="19">
        <v>0</v>
      </c>
      <c r="P19" s="19">
        <v>0</v>
      </c>
      <c r="Q19" s="19">
        <v>64</v>
      </c>
      <c r="R19" s="19">
        <v>71</v>
      </c>
      <c r="S19" s="19">
        <v>3</v>
      </c>
      <c r="T19" s="19">
        <v>8</v>
      </c>
      <c r="U19" s="19">
        <v>36</v>
      </c>
      <c r="V19" s="19">
        <v>180</v>
      </c>
    </row>
    <row r="20" spans="2:22" ht="20.100000000000001" customHeight="1" thickBot="1" x14ac:dyDescent="0.25">
      <c r="B20" s="4" t="s">
        <v>31</v>
      </c>
      <c r="C20" s="19">
        <v>264</v>
      </c>
      <c r="D20" s="19">
        <v>135</v>
      </c>
      <c r="E20" s="19">
        <v>121</v>
      </c>
      <c r="F20" s="19">
        <v>8</v>
      </c>
      <c r="G20" s="19">
        <v>88</v>
      </c>
      <c r="H20" s="19">
        <v>0</v>
      </c>
      <c r="I20" s="19">
        <v>93</v>
      </c>
      <c r="J20" s="19">
        <v>7</v>
      </c>
      <c r="K20" s="19">
        <v>0</v>
      </c>
      <c r="L20" s="19">
        <v>0</v>
      </c>
      <c r="M20" s="19">
        <v>0</v>
      </c>
      <c r="N20" s="19">
        <v>0</v>
      </c>
      <c r="O20" s="19">
        <v>0</v>
      </c>
      <c r="P20" s="19">
        <v>0</v>
      </c>
      <c r="Q20" s="19">
        <v>188</v>
      </c>
      <c r="R20" s="19">
        <v>194</v>
      </c>
      <c r="S20" s="19">
        <v>2</v>
      </c>
      <c r="T20" s="19">
        <v>3</v>
      </c>
      <c r="U20" s="19">
        <v>197</v>
      </c>
      <c r="V20" s="19">
        <v>375</v>
      </c>
    </row>
    <row r="21" spans="2:22" ht="20.100000000000001" customHeight="1" thickBot="1" x14ac:dyDescent="0.25">
      <c r="B21" s="4" t="s">
        <v>32</v>
      </c>
      <c r="C21" s="19">
        <v>27</v>
      </c>
      <c r="D21" s="19">
        <v>8</v>
      </c>
      <c r="E21" s="19">
        <v>14</v>
      </c>
      <c r="F21" s="19">
        <v>5</v>
      </c>
      <c r="G21" s="19">
        <v>11</v>
      </c>
      <c r="H21" s="19">
        <v>0</v>
      </c>
      <c r="I21" s="19">
        <v>11</v>
      </c>
      <c r="J21" s="19">
        <v>0</v>
      </c>
      <c r="K21" s="19">
        <v>0</v>
      </c>
      <c r="L21" s="19">
        <v>0</v>
      </c>
      <c r="M21" s="19">
        <v>0</v>
      </c>
      <c r="N21" s="19">
        <v>0</v>
      </c>
      <c r="O21" s="19">
        <v>0</v>
      </c>
      <c r="P21" s="19">
        <v>0</v>
      </c>
      <c r="Q21" s="19">
        <v>22</v>
      </c>
      <c r="R21" s="19">
        <v>22</v>
      </c>
      <c r="S21" s="19">
        <v>1</v>
      </c>
      <c r="T21" s="19">
        <v>4</v>
      </c>
      <c r="U21" s="19">
        <v>23</v>
      </c>
      <c r="V21" s="19">
        <v>46</v>
      </c>
    </row>
    <row r="22" spans="2:22" ht="20.100000000000001" customHeight="1" thickBot="1" x14ac:dyDescent="0.25">
      <c r="B22" s="4" t="s">
        <v>33</v>
      </c>
      <c r="C22" s="19">
        <v>95</v>
      </c>
      <c r="D22" s="19">
        <v>44</v>
      </c>
      <c r="E22" s="19">
        <v>32</v>
      </c>
      <c r="F22" s="19">
        <v>19</v>
      </c>
      <c r="G22" s="19">
        <v>28</v>
      </c>
      <c r="H22" s="19">
        <v>0</v>
      </c>
      <c r="I22" s="19">
        <v>25</v>
      </c>
      <c r="J22" s="19">
        <v>5</v>
      </c>
      <c r="K22" s="19">
        <v>0</v>
      </c>
      <c r="L22" s="19">
        <v>0</v>
      </c>
      <c r="M22" s="19">
        <v>0</v>
      </c>
      <c r="N22" s="19">
        <v>0</v>
      </c>
      <c r="O22" s="19">
        <v>0</v>
      </c>
      <c r="P22" s="19">
        <v>0</v>
      </c>
      <c r="Q22" s="19">
        <v>37</v>
      </c>
      <c r="R22" s="19">
        <v>64</v>
      </c>
      <c r="S22" s="19">
        <v>0</v>
      </c>
      <c r="T22" s="19">
        <v>8</v>
      </c>
      <c r="U22" s="19">
        <v>20</v>
      </c>
      <c r="V22" s="19">
        <v>88</v>
      </c>
    </row>
    <row r="23" spans="2:22" ht="20.100000000000001" customHeight="1" thickBot="1" x14ac:dyDescent="0.25">
      <c r="B23" s="4" t="s">
        <v>34</v>
      </c>
      <c r="C23" s="19">
        <v>123</v>
      </c>
      <c r="D23" s="19">
        <v>32</v>
      </c>
      <c r="E23" s="19">
        <v>72</v>
      </c>
      <c r="F23" s="19">
        <v>19</v>
      </c>
      <c r="G23" s="19">
        <v>31</v>
      </c>
      <c r="H23" s="19">
        <v>0</v>
      </c>
      <c r="I23" s="19">
        <v>30</v>
      </c>
      <c r="J23" s="19">
        <v>1</v>
      </c>
      <c r="K23" s="19">
        <v>0</v>
      </c>
      <c r="L23" s="19">
        <v>0</v>
      </c>
      <c r="M23" s="19">
        <v>0</v>
      </c>
      <c r="N23" s="19">
        <v>0</v>
      </c>
      <c r="O23" s="19">
        <v>0</v>
      </c>
      <c r="P23" s="19">
        <v>0</v>
      </c>
      <c r="Q23" s="19">
        <v>62</v>
      </c>
      <c r="R23" s="19">
        <v>61</v>
      </c>
      <c r="S23" s="19">
        <v>2</v>
      </c>
      <c r="T23" s="19">
        <v>2</v>
      </c>
      <c r="U23" s="19">
        <v>62</v>
      </c>
      <c r="V23" s="19">
        <v>131</v>
      </c>
    </row>
    <row r="24" spans="2:22" ht="20.100000000000001" customHeight="1" thickBot="1" x14ac:dyDescent="0.25">
      <c r="B24" s="4" t="s">
        <v>35</v>
      </c>
      <c r="C24" s="19">
        <v>46</v>
      </c>
      <c r="D24" s="19">
        <v>30</v>
      </c>
      <c r="E24" s="19">
        <v>4</v>
      </c>
      <c r="F24" s="19">
        <v>12</v>
      </c>
      <c r="G24" s="19">
        <v>39</v>
      </c>
      <c r="H24" s="19">
        <v>0</v>
      </c>
      <c r="I24" s="19">
        <v>45</v>
      </c>
      <c r="J24" s="19">
        <v>3</v>
      </c>
      <c r="K24" s="19">
        <v>0</v>
      </c>
      <c r="L24" s="19">
        <v>0</v>
      </c>
      <c r="M24" s="19">
        <v>0</v>
      </c>
      <c r="N24" s="19">
        <v>0</v>
      </c>
      <c r="O24" s="19">
        <v>0</v>
      </c>
      <c r="P24" s="19">
        <v>0</v>
      </c>
      <c r="Q24" s="19">
        <v>40</v>
      </c>
      <c r="R24" s="19">
        <v>44</v>
      </c>
      <c r="S24" s="19">
        <v>0</v>
      </c>
      <c r="T24" s="19">
        <v>0</v>
      </c>
      <c r="U24" s="19">
        <v>63</v>
      </c>
      <c r="V24" s="19">
        <v>200</v>
      </c>
    </row>
    <row r="25" spans="2:22" ht="20.100000000000001" customHeight="1" thickBot="1" x14ac:dyDescent="0.25">
      <c r="B25" s="4" t="s">
        <v>36</v>
      </c>
      <c r="C25" s="19">
        <v>12</v>
      </c>
      <c r="D25" s="19">
        <v>6</v>
      </c>
      <c r="E25" s="19">
        <v>5</v>
      </c>
      <c r="F25" s="19">
        <v>1</v>
      </c>
      <c r="G25" s="19">
        <v>4</v>
      </c>
      <c r="H25" s="19">
        <v>0</v>
      </c>
      <c r="I25" s="19">
        <v>5</v>
      </c>
      <c r="J25" s="19">
        <v>0</v>
      </c>
      <c r="K25" s="19">
        <v>0</v>
      </c>
      <c r="L25" s="19">
        <v>0</v>
      </c>
      <c r="M25" s="19">
        <v>0</v>
      </c>
      <c r="N25" s="19">
        <v>0</v>
      </c>
      <c r="O25" s="19">
        <v>0</v>
      </c>
      <c r="P25" s="19">
        <v>0</v>
      </c>
      <c r="Q25" s="19">
        <v>6</v>
      </c>
      <c r="R25" s="19">
        <v>6</v>
      </c>
      <c r="S25" s="19">
        <v>0</v>
      </c>
      <c r="T25" s="19">
        <v>6</v>
      </c>
      <c r="U25" s="19">
        <v>12</v>
      </c>
      <c r="V25" s="19">
        <v>29</v>
      </c>
    </row>
    <row r="26" spans="2:22" ht="20.100000000000001" customHeight="1" thickBot="1" x14ac:dyDescent="0.25">
      <c r="B26" s="5" t="s">
        <v>37</v>
      </c>
      <c r="C26" s="19">
        <v>66</v>
      </c>
      <c r="D26" s="19">
        <v>49</v>
      </c>
      <c r="E26" s="19">
        <v>11</v>
      </c>
      <c r="F26" s="19">
        <v>6</v>
      </c>
      <c r="G26" s="19">
        <v>46</v>
      </c>
      <c r="H26" s="19">
        <v>3</v>
      </c>
      <c r="I26" s="19">
        <v>45</v>
      </c>
      <c r="J26" s="19">
        <v>15</v>
      </c>
      <c r="K26" s="19">
        <v>0</v>
      </c>
      <c r="L26" s="19">
        <v>0</v>
      </c>
      <c r="M26" s="19">
        <v>0</v>
      </c>
      <c r="N26" s="19">
        <v>0</v>
      </c>
      <c r="O26" s="19">
        <v>0</v>
      </c>
      <c r="P26" s="19">
        <v>0</v>
      </c>
      <c r="Q26" s="19">
        <v>27</v>
      </c>
      <c r="R26" s="19">
        <v>42</v>
      </c>
      <c r="S26" s="19">
        <v>1</v>
      </c>
      <c r="T26" s="19">
        <v>7</v>
      </c>
      <c r="U26" s="19">
        <v>16</v>
      </c>
      <c r="V26" s="19">
        <v>64</v>
      </c>
    </row>
    <row r="27" spans="2:22" ht="20.100000000000001" customHeight="1" thickBot="1" x14ac:dyDescent="0.25">
      <c r="B27" s="6" t="s">
        <v>38</v>
      </c>
      <c r="C27" s="20">
        <v>7</v>
      </c>
      <c r="D27" s="20">
        <v>0</v>
      </c>
      <c r="E27" s="20">
        <v>7</v>
      </c>
      <c r="F27" s="20">
        <v>0</v>
      </c>
      <c r="G27" s="20">
        <v>6</v>
      </c>
      <c r="H27" s="20">
        <v>0</v>
      </c>
      <c r="I27" s="20">
        <v>6</v>
      </c>
      <c r="J27" s="20">
        <v>0</v>
      </c>
      <c r="K27" s="20">
        <v>0</v>
      </c>
      <c r="L27" s="20">
        <v>0</v>
      </c>
      <c r="M27" s="20">
        <v>0</v>
      </c>
      <c r="N27" s="20">
        <v>0</v>
      </c>
      <c r="O27" s="20">
        <v>0</v>
      </c>
      <c r="P27" s="20">
        <v>0</v>
      </c>
      <c r="Q27" s="20">
        <v>6</v>
      </c>
      <c r="R27" s="20">
        <v>6</v>
      </c>
      <c r="S27" s="20">
        <v>0</v>
      </c>
      <c r="T27" s="20">
        <v>0</v>
      </c>
      <c r="U27" s="20">
        <v>4</v>
      </c>
      <c r="V27" s="20">
        <v>8</v>
      </c>
    </row>
    <row r="28" spans="2:22" ht="20.100000000000001" customHeight="1" thickBot="1" x14ac:dyDescent="0.25">
      <c r="B28" s="7" t="s">
        <v>39</v>
      </c>
      <c r="C28" s="9">
        <f>SUM(C11:C27)</f>
        <v>2038</v>
      </c>
      <c r="D28" s="9">
        <f t="shared" ref="D28:V28" si="0">SUM(D11:D27)</f>
        <v>629</v>
      </c>
      <c r="E28" s="9">
        <f t="shared" si="0"/>
        <v>942</v>
      </c>
      <c r="F28" s="9">
        <f t="shared" si="0"/>
        <v>467</v>
      </c>
      <c r="G28" s="9">
        <f t="shared" si="0"/>
        <v>779</v>
      </c>
      <c r="H28" s="9">
        <f t="shared" si="0"/>
        <v>3</v>
      </c>
      <c r="I28" s="9">
        <f t="shared" si="0"/>
        <v>786</v>
      </c>
      <c r="J28" s="9">
        <f t="shared" si="0"/>
        <v>120</v>
      </c>
      <c r="K28" s="9">
        <f t="shared" si="0"/>
        <v>0</v>
      </c>
      <c r="L28" s="9">
        <f t="shared" si="0"/>
        <v>0</v>
      </c>
      <c r="M28" s="9">
        <f t="shared" si="0"/>
        <v>0</v>
      </c>
      <c r="N28" s="9">
        <f t="shared" si="0"/>
        <v>0</v>
      </c>
      <c r="O28" s="9">
        <f t="shared" si="0"/>
        <v>0</v>
      </c>
      <c r="P28" s="9">
        <f t="shared" si="0"/>
        <v>0</v>
      </c>
      <c r="Q28" s="9">
        <f t="shared" si="0"/>
        <v>916</v>
      </c>
      <c r="R28" s="9">
        <f t="shared" si="0"/>
        <v>994</v>
      </c>
      <c r="S28" s="9">
        <f t="shared" si="0"/>
        <v>18</v>
      </c>
      <c r="T28" s="9">
        <f t="shared" si="0"/>
        <v>93</v>
      </c>
      <c r="U28" s="9">
        <f t="shared" si="0"/>
        <v>913</v>
      </c>
      <c r="V28" s="9">
        <f t="shared" si="0"/>
        <v>2456</v>
      </c>
    </row>
    <row r="29" spans="2:22" x14ac:dyDescent="0.2"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</row>
  </sheetData>
  <mergeCells count="4">
    <mergeCell ref="C9:F9"/>
    <mergeCell ref="G9:J9"/>
    <mergeCell ref="K9:P9"/>
    <mergeCell ref="Q9:V9"/>
  </mergeCells>
  <pageMargins left="0.7" right="0.7" top="0.75" bottom="0.75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9:CL29"/>
  <sheetViews>
    <sheetView zoomScaleNormal="100" workbookViewId="0"/>
  </sheetViews>
  <sheetFormatPr baseColWidth="10" defaultRowHeight="12.75" x14ac:dyDescent="0.2"/>
  <cols>
    <col min="1" max="1" width="8.625" customWidth="1"/>
    <col min="2" max="2" width="27" customWidth="1"/>
    <col min="3" max="3" width="15" bestFit="1" customWidth="1"/>
    <col min="4" max="4" width="17.125" bestFit="1" customWidth="1"/>
    <col min="5" max="5" width="11.25" bestFit="1" customWidth="1"/>
    <col min="6" max="6" width="14.875" bestFit="1" customWidth="1"/>
    <col min="7" max="7" width="15" bestFit="1" customWidth="1"/>
    <col min="8" max="8" width="17.125" bestFit="1" customWidth="1"/>
    <col min="9" max="9" width="11.25" bestFit="1" customWidth="1"/>
    <col min="10" max="10" width="14.875" bestFit="1" customWidth="1"/>
    <col min="11" max="11" width="15" bestFit="1" customWidth="1"/>
    <col min="12" max="12" width="17.125" bestFit="1" customWidth="1"/>
    <col min="13" max="13" width="11.25" bestFit="1" customWidth="1"/>
    <col min="14" max="14" width="14.875" bestFit="1" customWidth="1"/>
    <col min="15" max="15" width="15" bestFit="1" customWidth="1"/>
    <col min="16" max="16" width="17.125" bestFit="1" customWidth="1"/>
    <col min="17" max="17" width="11.25" bestFit="1" customWidth="1"/>
    <col min="18" max="18" width="14.875" bestFit="1" customWidth="1"/>
    <col min="19" max="19" width="15" bestFit="1" customWidth="1"/>
    <col min="20" max="20" width="17.125" bestFit="1" customWidth="1"/>
    <col min="21" max="21" width="11.25" bestFit="1" customWidth="1"/>
    <col min="22" max="22" width="14.875" bestFit="1" customWidth="1"/>
    <col min="23" max="23" width="15" bestFit="1" customWidth="1"/>
    <col min="24" max="24" width="17.125" bestFit="1" customWidth="1"/>
    <col min="25" max="25" width="11.25" bestFit="1" customWidth="1"/>
    <col min="26" max="26" width="14.875" bestFit="1" customWidth="1"/>
    <col min="27" max="27" width="15" bestFit="1" customWidth="1"/>
    <col min="28" max="28" width="17.125" bestFit="1" customWidth="1"/>
    <col min="29" max="29" width="11.25" bestFit="1" customWidth="1"/>
    <col min="30" max="30" width="14.875" bestFit="1" customWidth="1"/>
    <col min="31" max="31" width="15" bestFit="1" customWidth="1"/>
    <col min="32" max="32" width="17.125" bestFit="1" customWidth="1"/>
    <col min="33" max="33" width="11.25" bestFit="1" customWidth="1"/>
    <col min="34" max="34" width="14.875" bestFit="1" customWidth="1"/>
    <col min="35" max="35" width="15" bestFit="1" customWidth="1"/>
    <col min="36" max="36" width="17.125" bestFit="1" customWidth="1"/>
    <col min="37" max="37" width="11.25" bestFit="1" customWidth="1"/>
    <col min="38" max="38" width="14.875" bestFit="1" customWidth="1"/>
    <col min="39" max="39" width="15" bestFit="1" customWidth="1"/>
    <col min="40" max="40" width="17.125" bestFit="1" customWidth="1"/>
    <col min="41" max="41" width="11.25" bestFit="1" customWidth="1"/>
    <col min="42" max="42" width="14.875" bestFit="1" customWidth="1"/>
    <col min="43" max="43" width="15" bestFit="1" customWidth="1"/>
    <col min="44" max="44" width="17.125" bestFit="1" customWidth="1"/>
    <col min="45" max="45" width="11.25" bestFit="1" customWidth="1"/>
    <col min="46" max="46" width="14.875" bestFit="1" customWidth="1"/>
    <col min="47" max="47" width="14.875" customWidth="1"/>
    <col min="48" max="48" width="17.625" customWidth="1"/>
    <col min="49" max="49" width="11.25" bestFit="1" customWidth="1"/>
    <col min="50" max="50" width="14.875" customWidth="1"/>
    <col min="51" max="51" width="15" bestFit="1" customWidth="1"/>
    <col min="52" max="52" width="17.125" bestFit="1" customWidth="1"/>
    <col min="53" max="53" width="11.25" bestFit="1" customWidth="1"/>
    <col min="54" max="54" width="14.875" bestFit="1" customWidth="1"/>
    <col min="55" max="58" width="14.875" customWidth="1"/>
    <col min="59" max="59" width="15" bestFit="1" customWidth="1"/>
    <col min="60" max="60" width="17.125" bestFit="1" customWidth="1"/>
    <col min="61" max="61" width="11.25" bestFit="1" customWidth="1"/>
    <col min="62" max="62" width="14.875" bestFit="1" customWidth="1"/>
    <col min="63" max="63" width="15" bestFit="1" customWidth="1"/>
    <col min="64" max="64" width="17.125" bestFit="1" customWidth="1"/>
    <col min="65" max="65" width="11.25" bestFit="1" customWidth="1"/>
    <col min="66" max="66" width="14.875" bestFit="1" customWidth="1"/>
    <col min="67" max="67" width="15" bestFit="1" customWidth="1"/>
    <col min="68" max="68" width="17.125" bestFit="1" customWidth="1"/>
    <col min="69" max="69" width="11.25" bestFit="1" customWidth="1"/>
    <col min="70" max="70" width="14.875" bestFit="1" customWidth="1"/>
    <col min="71" max="71" width="15" bestFit="1" customWidth="1"/>
    <col min="72" max="72" width="17.125" bestFit="1" customWidth="1"/>
    <col min="73" max="73" width="11.25" bestFit="1" customWidth="1"/>
    <col min="74" max="74" width="14.875" bestFit="1" customWidth="1"/>
    <col min="75" max="75" width="15" bestFit="1" customWidth="1"/>
    <col min="76" max="76" width="17.125" bestFit="1" customWidth="1"/>
    <col min="77" max="77" width="11.25" bestFit="1" customWidth="1"/>
    <col min="78" max="78" width="14.875" bestFit="1" customWidth="1"/>
    <col min="79" max="79" width="15" bestFit="1" customWidth="1"/>
    <col min="80" max="80" width="17.125" bestFit="1" customWidth="1"/>
    <col min="81" max="81" width="11.25" bestFit="1" customWidth="1"/>
    <col min="82" max="82" width="14.875" bestFit="1" customWidth="1"/>
    <col min="83" max="83" width="14.875" customWidth="1"/>
    <col min="84" max="84" width="17" bestFit="1" customWidth="1"/>
    <col min="85" max="87" width="14.875" customWidth="1"/>
    <col min="88" max="88" width="17" bestFit="1" customWidth="1"/>
    <col min="89" max="90" width="14.875" customWidth="1"/>
  </cols>
  <sheetData>
    <row r="9" spans="2:90" ht="44.25" customHeight="1" thickBot="1" x14ac:dyDescent="0.25">
      <c r="C9" s="67" t="s">
        <v>80</v>
      </c>
      <c r="D9" s="64"/>
      <c r="E9" s="64"/>
      <c r="F9" s="68"/>
      <c r="G9" s="67" t="s">
        <v>81</v>
      </c>
      <c r="H9" s="64"/>
      <c r="I9" s="64"/>
      <c r="J9" s="68"/>
      <c r="K9" s="67" t="s">
        <v>82</v>
      </c>
      <c r="L9" s="64"/>
      <c r="M9" s="64"/>
      <c r="N9" s="68"/>
      <c r="O9" s="67" t="s">
        <v>83</v>
      </c>
      <c r="P9" s="64"/>
      <c r="Q9" s="64"/>
      <c r="R9" s="68"/>
      <c r="S9" s="67" t="s">
        <v>84</v>
      </c>
      <c r="T9" s="64"/>
      <c r="U9" s="64"/>
      <c r="V9" s="68"/>
      <c r="W9" s="67" t="s">
        <v>85</v>
      </c>
      <c r="X9" s="64"/>
      <c r="Y9" s="64"/>
      <c r="Z9" s="68"/>
      <c r="AA9" s="67" t="s">
        <v>86</v>
      </c>
      <c r="AB9" s="64"/>
      <c r="AC9" s="64"/>
      <c r="AD9" s="68"/>
      <c r="AE9" s="67" t="s">
        <v>87</v>
      </c>
      <c r="AF9" s="64"/>
      <c r="AG9" s="64"/>
      <c r="AH9" s="68"/>
      <c r="AI9" s="67" t="s">
        <v>88</v>
      </c>
      <c r="AJ9" s="64"/>
      <c r="AK9" s="64"/>
      <c r="AL9" s="68"/>
      <c r="AM9" s="67" t="s">
        <v>89</v>
      </c>
      <c r="AN9" s="64"/>
      <c r="AO9" s="64"/>
      <c r="AP9" s="68"/>
      <c r="AQ9" s="67" t="s">
        <v>90</v>
      </c>
      <c r="AR9" s="64"/>
      <c r="AS9" s="64"/>
      <c r="AT9" s="68"/>
      <c r="AU9" s="67" t="s">
        <v>255</v>
      </c>
      <c r="AV9" s="64"/>
      <c r="AW9" s="64"/>
      <c r="AX9" s="68"/>
      <c r="AY9" s="67" t="s">
        <v>91</v>
      </c>
      <c r="AZ9" s="64"/>
      <c r="BA9" s="64"/>
      <c r="BB9" s="68"/>
      <c r="BC9" s="67" t="s">
        <v>243</v>
      </c>
      <c r="BD9" s="64"/>
      <c r="BE9" s="64"/>
      <c r="BF9" s="68"/>
      <c r="BG9" s="67" t="s">
        <v>92</v>
      </c>
      <c r="BH9" s="64"/>
      <c r="BI9" s="64"/>
      <c r="BJ9" s="68"/>
      <c r="BK9" s="67" t="s">
        <v>93</v>
      </c>
      <c r="BL9" s="64"/>
      <c r="BM9" s="64"/>
      <c r="BN9" s="68"/>
      <c r="BO9" s="67" t="s">
        <v>94</v>
      </c>
      <c r="BP9" s="64"/>
      <c r="BQ9" s="64"/>
      <c r="BR9" s="68"/>
      <c r="BS9" s="67" t="s">
        <v>95</v>
      </c>
      <c r="BT9" s="64"/>
      <c r="BU9" s="64"/>
      <c r="BV9" s="68"/>
      <c r="BW9" s="67" t="s">
        <v>96</v>
      </c>
      <c r="BX9" s="64"/>
      <c r="BY9" s="64"/>
      <c r="BZ9" s="68"/>
      <c r="CA9" s="67" t="s">
        <v>97</v>
      </c>
      <c r="CB9" s="64"/>
      <c r="CC9" s="64"/>
      <c r="CD9" s="68"/>
      <c r="CE9" s="67" t="s">
        <v>244</v>
      </c>
      <c r="CF9" s="64"/>
      <c r="CG9" s="64"/>
      <c r="CH9" s="64"/>
      <c r="CI9" s="67" t="s">
        <v>245</v>
      </c>
      <c r="CJ9" s="64"/>
      <c r="CK9" s="64"/>
      <c r="CL9" s="64"/>
    </row>
    <row r="10" spans="2:90" ht="42.75" customHeight="1" thickBot="1" x14ac:dyDescent="0.25">
      <c r="C10" s="8" t="s">
        <v>48</v>
      </c>
      <c r="D10" s="8" t="s">
        <v>98</v>
      </c>
      <c r="E10" s="8" t="s">
        <v>50</v>
      </c>
      <c r="F10" s="8" t="s">
        <v>51</v>
      </c>
      <c r="G10" s="8" t="s">
        <v>48</v>
      </c>
      <c r="H10" s="8" t="s">
        <v>98</v>
      </c>
      <c r="I10" s="8" t="s">
        <v>50</v>
      </c>
      <c r="J10" s="8" t="s">
        <v>51</v>
      </c>
      <c r="K10" s="8" t="s">
        <v>48</v>
      </c>
      <c r="L10" s="8" t="s">
        <v>98</v>
      </c>
      <c r="M10" s="8" t="s">
        <v>50</v>
      </c>
      <c r="N10" s="8" t="s">
        <v>51</v>
      </c>
      <c r="O10" s="8" t="s">
        <v>48</v>
      </c>
      <c r="P10" s="8" t="s">
        <v>98</v>
      </c>
      <c r="Q10" s="8" t="s">
        <v>50</v>
      </c>
      <c r="R10" s="8" t="s">
        <v>51</v>
      </c>
      <c r="S10" s="8" t="s">
        <v>48</v>
      </c>
      <c r="T10" s="8" t="s">
        <v>98</v>
      </c>
      <c r="U10" s="8" t="s">
        <v>50</v>
      </c>
      <c r="V10" s="8" t="s">
        <v>51</v>
      </c>
      <c r="W10" s="8" t="s">
        <v>48</v>
      </c>
      <c r="X10" s="8" t="s">
        <v>98</v>
      </c>
      <c r="Y10" s="8" t="s">
        <v>50</v>
      </c>
      <c r="Z10" s="8" t="s">
        <v>51</v>
      </c>
      <c r="AA10" s="8" t="s">
        <v>48</v>
      </c>
      <c r="AB10" s="8" t="s">
        <v>98</v>
      </c>
      <c r="AC10" s="8" t="s">
        <v>50</v>
      </c>
      <c r="AD10" s="8" t="s">
        <v>51</v>
      </c>
      <c r="AE10" s="8" t="s">
        <v>48</v>
      </c>
      <c r="AF10" s="8" t="s">
        <v>98</v>
      </c>
      <c r="AG10" s="8" t="s">
        <v>50</v>
      </c>
      <c r="AH10" s="8" t="s">
        <v>51</v>
      </c>
      <c r="AI10" s="8" t="s">
        <v>48</v>
      </c>
      <c r="AJ10" s="8" t="s">
        <v>98</v>
      </c>
      <c r="AK10" s="8" t="s">
        <v>50</v>
      </c>
      <c r="AL10" s="8" t="s">
        <v>51</v>
      </c>
      <c r="AM10" s="8" t="s">
        <v>48</v>
      </c>
      <c r="AN10" s="8" t="s">
        <v>98</v>
      </c>
      <c r="AO10" s="8" t="s">
        <v>50</v>
      </c>
      <c r="AP10" s="8" t="s">
        <v>51</v>
      </c>
      <c r="AQ10" s="8" t="s">
        <v>48</v>
      </c>
      <c r="AR10" s="8" t="s">
        <v>98</v>
      </c>
      <c r="AS10" s="8" t="s">
        <v>50</v>
      </c>
      <c r="AT10" s="8" t="s">
        <v>51</v>
      </c>
      <c r="AU10" s="8" t="s">
        <v>48</v>
      </c>
      <c r="AV10" s="8" t="s">
        <v>98</v>
      </c>
      <c r="AW10" s="8" t="s">
        <v>50</v>
      </c>
      <c r="AX10" s="8" t="s">
        <v>51</v>
      </c>
      <c r="AY10" s="8" t="s">
        <v>48</v>
      </c>
      <c r="AZ10" s="8" t="s">
        <v>98</v>
      </c>
      <c r="BA10" s="8" t="s">
        <v>50</v>
      </c>
      <c r="BB10" s="8" t="s">
        <v>51</v>
      </c>
      <c r="BC10" s="8" t="s">
        <v>48</v>
      </c>
      <c r="BD10" s="8" t="s">
        <v>98</v>
      </c>
      <c r="BE10" s="8" t="s">
        <v>50</v>
      </c>
      <c r="BF10" s="8" t="s">
        <v>51</v>
      </c>
      <c r="BG10" s="8" t="s">
        <v>48</v>
      </c>
      <c r="BH10" s="8" t="s">
        <v>98</v>
      </c>
      <c r="BI10" s="8" t="s">
        <v>50</v>
      </c>
      <c r="BJ10" s="8" t="s">
        <v>51</v>
      </c>
      <c r="BK10" s="8" t="s">
        <v>48</v>
      </c>
      <c r="BL10" s="8" t="s">
        <v>98</v>
      </c>
      <c r="BM10" s="8" t="s">
        <v>50</v>
      </c>
      <c r="BN10" s="8" t="s">
        <v>51</v>
      </c>
      <c r="BO10" s="8" t="s">
        <v>48</v>
      </c>
      <c r="BP10" s="8" t="s">
        <v>98</v>
      </c>
      <c r="BQ10" s="8" t="s">
        <v>50</v>
      </c>
      <c r="BR10" s="8" t="s">
        <v>51</v>
      </c>
      <c r="BS10" s="8" t="s">
        <v>48</v>
      </c>
      <c r="BT10" s="8" t="s">
        <v>98</v>
      </c>
      <c r="BU10" s="8" t="s">
        <v>50</v>
      </c>
      <c r="BV10" s="8" t="s">
        <v>51</v>
      </c>
      <c r="BW10" s="8" t="s">
        <v>48</v>
      </c>
      <c r="BX10" s="8" t="s">
        <v>98</v>
      </c>
      <c r="BY10" s="8" t="s">
        <v>50</v>
      </c>
      <c r="BZ10" s="8" t="s">
        <v>51</v>
      </c>
      <c r="CA10" s="8" t="s">
        <v>48</v>
      </c>
      <c r="CB10" s="8" t="s">
        <v>98</v>
      </c>
      <c r="CC10" s="8" t="s">
        <v>50</v>
      </c>
      <c r="CD10" s="8" t="s">
        <v>51</v>
      </c>
      <c r="CE10" s="8" t="s">
        <v>48</v>
      </c>
      <c r="CF10" s="8" t="s">
        <v>98</v>
      </c>
      <c r="CG10" s="8" t="s">
        <v>50</v>
      </c>
      <c r="CH10" s="8" t="s">
        <v>51</v>
      </c>
      <c r="CI10" s="8" t="s">
        <v>48</v>
      </c>
      <c r="CJ10" s="8" t="s">
        <v>98</v>
      </c>
      <c r="CK10" s="8" t="s">
        <v>50</v>
      </c>
      <c r="CL10" s="8" t="s">
        <v>51</v>
      </c>
    </row>
    <row r="11" spans="2:90" ht="20.100000000000001" customHeight="1" thickBot="1" x14ac:dyDescent="0.25">
      <c r="B11" s="3" t="s">
        <v>22</v>
      </c>
      <c r="C11" s="18">
        <v>1211</v>
      </c>
      <c r="D11" s="18">
        <v>18</v>
      </c>
      <c r="E11" s="18">
        <v>1161</v>
      </c>
      <c r="F11" s="18">
        <v>3971</v>
      </c>
      <c r="G11" s="18">
        <v>5</v>
      </c>
      <c r="H11" s="18">
        <v>0</v>
      </c>
      <c r="I11" s="18">
        <v>7</v>
      </c>
      <c r="J11" s="18">
        <v>30</v>
      </c>
      <c r="K11" s="18">
        <v>0</v>
      </c>
      <c r="L11" s="18">
        <v>0</v>
      </c>
      <c r="M11" s="18">
        <v>6</v>
      </c>
      <c r="N11" s="18">
        <v>8</v>
      </c>
      <c r="O11" s="18">
        <v>1</v>
      </c>
      <c r="P11" s="18">
        <v>0</v>
      </c>
      <c r="Q11" s="18">
        <v>0</v>
      </c>
      <c r="R11" s="18">
        <v>3</v>
      </c>
      <c r="S11" s="18">
        <v>41</v>
      </c>
      <c r="T11" s="18">
        <v>10</v>
      </c>
      <c r="U11" s="18">
        <v>42</v>
      </c>
      <c r="V11" s="18">
        <v>48</v>
      </c>
      <c r="W11" s="18">
        <v>381</v>
      </c>
      <c r="X11" s="18">
        <v>2</v>
      </c>
      <c r="Y11" s="18">
        <v>340</v>
      </c>
      <c r="Z11" s="18">
        <v>1259</v>
      </c>
      <c r="AA11" s="18">
        <v>1</v>
      </c>
      <c r="AB11" s="18">
        <v>0</v>
      </c>
      <c r="AC11" s="18">
        <v>3</v>
      </c>
      <c r="AD11" s="18">
        <v>4</v>
      </c>
      <c r="AE11" s="18">
        <v>11</v>
      </c>
      <c r="AF11" s="18">
        <v>1</v>
      </c>
      <c r="AG11" s="18">
        <v>14</v>
      </c>
      <c r="AH11" s="18">
        <v>38</v>
      </c>
      <c r="AI11" s="18">
        <v>0</v>
      </c>
      <c r="AJ11" s="18">
        <v>0</v>
      </c>
      <c r="AK11" s="18">
        <v>1</v>
      </c>
      <c r="AL11" s="18">
        <v>0</v>
      </c>
      <c r="AM11" s="18">
        <v>19</v>
      </c>
      <c r="AN11" s="18">
        <v>2</v>
      </c>
      <c r="AO11" s="18">
        <v>14</v>
      </c>
      <c r="AP11" s="18">
        <v>30</v>
      </c>
      <c r="AQ11" s="18">
        <v>248</v>
      </c>
      <c r="AR11" s="18">
        <v>0</v>
      </c>
      <c r="AS11" s="18">
        <v>234</v>
      </c>
      <c r="AT11" s="18">
        <v>719</v>
      </c>
      <c r="AU11" s="18">
        <v>2</v>
      </c>
      <c r="AV11" s="18">
        <v>0</v>
      </c>
      <c r="AW11" s="18">
        <v>2</v>
      </c>
      <c r="AX11" s="18">
        <v>5</v>
      </c>
      <c r="AY11" s="18">
        <v>23</v>
      </c>
      <c r="AZ11" s="18">
        <v>0</v>
      </c>
      <c r="BA11" s="18">
        <v>19</v>
      </c>
      <c r="BB11" s="18">
        <v>55</v>
      </c>
      <c r="BC11" s="18">
        <v>0</v>
      </c>
      <c r="BD11" s="18">
        <v>0</v>
      </c>
      <c r="BE11" s="18">
        <v>0</v>
      </c>
      <c r="BF11" s="18">
        <v>0</v>
      </c>
      <c r="BG11" s="18">
        <v>0</v>
      </c>
      <c r="BH11" s="18">
        <v>0</v>
      </c>
      <c r="BI11" s="18">
        <v>0</v>
      </c>
      <c r="BJ11" s="18">
        <v>0</v>
      </c>
      <c r="BK11" s="18">
        <v>3</v>
      </c>
      <c r="BL11" s="18">
        <v>0</v>
      </c>
      <c r="BM11" s="18">
        <v>2</v>
      </c>
      <c r="BN11" s="18">
        <v>6</v>
      </c>
      <c r="BO11" s="18">
        <v>0</v>
      </c>
      <c r="BP11" s="18">
        <v>0</v>
      </c>
      <c r="BQ11" s="18">
        <v>0</v>
      </c>
      <c r="BR11" s="18">
        <v>1</v>
      </c>
      <c r="BS11" s="18">
        <v>51</v>
      </c>
      <c r="BT11" s="18">
        <v>0</v>
      </c>
      <c r="BU11" s="18">
        <v>46</v>
      </c>
      <c r="BV11" s="18">
        <v>221</v>
      </c>
      <c r="BW11" s="18">
        <v>37</v>
      </c>
      <c r="BX11" s="18">
        <v>3</v>
      </c>
      <c r="BY11" s="18">
        <v>34</v>
      </c>
      <c r="BZ11" s="18">
        <v>70</v>
      </c>
      <c r="CA11" s="18">
        <v>388</v>
      </c>
      <c r="CB11" s="18">
        <v>0</v>
      </c>
      <c r="CC11" s="18">
        <v>397</v>
      </c>
      <c r="CD11" s="18">
        <v>1474</v>
      </c>
      <c r="CE11" s="18">
        <v>0</v>
      </c>
      <c r="CF11" s="18">
        <v>0</v>
      </c>
      <c r="CG11" s="18">
        <v>0</v>
      </c>
      <c r="CH11" s="18">
        <v>0</v>
      </c>
      <c r="CI11" s="18">
        <v>0</v>
      </c>
      <c r="CJ11" s="18">
        <v>0</v>
      </c>
      <c r="CK11" s="18">
        <v>0</v>
      </c>
      <c r="CL11" s="18">
        <v>0</v>
      </c>
    </row>
    <row r="12" spans="2:90" ht="20.100000000000001" customHeight="1" thickBot="1" x14ac:dyDescent="0.25">
      <c r="B12" s="4" t="s">
        <v>23</v>
      </c>
      <c r="C12" s="19">
        <v>170</v>
      </c>
      <c r="D12" s="19">
        <v>5</v>
      </c>
      <c r="E12" s="19">
        <v>158</v>
      </c>
      <c r="F12" s="19">
        <v>243</v>
      </c>
      <c r="G12" s="19">
        <v>0</v>
      </c>
      <c r="H12" s="19">
        <v>0</v>
      </c>
      <c r="I12" s="19">
        <v>0</v>
      </c>
      <c r="J12" s="19">
        <v>1</v>
      </c>
      <c r="K12" s="19">
        <v>0</v>
      </c>
      <c r="L12" s="19">
        <v>0</v>
      </c>
      <c r="M12" s="19">
        <v>0</v>
      </c>
      <c r="N12" s="19">
        <v>0</v>
      </c>
      <c r="O12" s="19">
        <v>0</v>
      </c>
      <c r="P12" s="19">
        <v>0</v>
      </c>
      <c r="Q12" s="19">
        <v>0</v>
      </c>
      <c r="R12" s="19">
        <v>0</v>
      </c>
      <c r="S12" s="19">
        <v>4</v>
      </c>
      <c r="T12" s="19">
        <v>0</v>
      </c>
      <c r="U12" s="19">
        <v>6</v>
      </c>
      <c r="V12" s="19">
        <v>2</v>
      </c>
      <c r="W12" s="19">
        <v>57</v>
      </c>
      <c r="X12" s="19">
        <v>0</v>
      </c>
      <c r="Y12" s="19">
        <v>47</v>
      </c>
      <c r="Z12" s="19">
        <v>70</v>
      </c>
      <c r="AA12" s="19">
        <v>1</v>
      </c>
      <c r="AB12" s="19">
        <v>0</v>
      </c>
      <c r="AC12" s="19">
        <v>2</v>
      </c>
      <c r="AD12" s="19">
        <v>0</v>
      </c>
      <c r="AE12" s="19">
        <v>1</v>
      </c>
      <c r="AF12" s="19">
        <v>0</v>
      </c>
      <c r="AG12" s="19">
        <v>1</v>
      </c>
      <c r="AH12" s="19">
        <v>2</v>
      </c>
      <c r="AI12" s="19">
        <v>0</v>
      </c>
      <c r="AJ12" s="19">
        <v>0</v>
      </c>
      <c r="AK12" s="19">
        <v>0</v>
      </c>
      <c r="AL12" s="19">
        <v>0</v>
      </c>
      <c r="AM12" s="19">
        <v>5</v>
      </c>
      <c r="AN12" s="19">
        <v>2</v>
      </c>
      <c r="AO12" s="19">
        <v>9</v>
      </c>
      <c r="AP12" s="19">
        <v>3</v>
      </c>
      <c r="AQ12" s="19">
        <v>45</v>
      </c>
      <c r="AR12" s="19">
        <v>0</v>
      </c>
      <c r="AS12" s="19">
        <v>37</v>
      </c>
      <c r="AT12" s="19">
        <v>58</v>
      </c>
      <c r="AU12" s="19">
        <v>0</v>
      </c>
      <c r="AV12" s="19">
        <v>0</v>
      </c>
      <c r="AW12" s="19">
        <v>0</v>
      </c>
      <c r="AX12" s="19">
        <v>0</v>
      </c>
      <c r="AY12" s="19">
        <v>4</v>
      </c>
      <c r="AZ12" s="19">
        <v>0</v>
      </c>
      <c r="BA12" s="19">
        <v>0</v>
      </c>
      <c r="BB12" s="19">
        <v>9</v>
      </c>
      <c r="BC12" s="19">
        <v>0</v>
      </c>
      <c r="BD12" s="19">
        <v>0</v>
      </c>
      <c r="BE12" s="19">
        <v>0</v>
      </c>
      <c r="BF12" s="19">
        <v>0</v>
      </c>
      <c r="BG12" s="19">
        <v>0</v>
      </c>
      <c r="BH12" s="19">
        <v>0</v>
      </c>
      <c r="BI12" s="19">
        <v>0</v>
      </c>
      <c r="BJ12" s="19">
        <v>0</v>
      </c>
      <c r="BK12" s="19">
        <v>0</v>
      </c>
      <c r="BL12" s="19">
        <v>0</v>
      </c>
      <c r="BM12" s="19">
        <v>0</v>
      </c>
      <c r="BN12" s="19">
        <v>0</v>
      </c>
      <c r="BO12" s="19">
        <v>0</v>
      </c>
      <c r="BP12" s="19">
        <v>0</v>
      </c>
      <c r="BQ12" s="19">
        <v>0</v>
      </c>
      <c r="BR12" s="19">
        <v>0</v>
      </c>
      <c r="BS12" s="19">
        <v>3</v>
      </c>
      <c r="BT12" s="19">
        <v>0</v>
      </c>
      <c r="BU12" s="19">
        <v>4</v>
      </c>
      <c r="BV12" s="19">
        <v>10</v>
      </c>
      <c r="BW12" s="19">
        <v>3</v>
      </c>
      <c r="BX12" s="19">
        <v>3</v>
      </c>
      <c r="BY12" s="19">
        <v>5</v>
      </c>
      <c r="BZ12" s="19">
        <v>4</v>
      </c>
      <c r="CA12" s="19">
        <v>47</v>
      </c>
      <c r="CB12" s="19">
        <v>0</v>
      </c>
      <c r="CC12" s="19">
        <v>47</v>
      </c>
      <c r="CD12" s="19">
        <v>84</v>
      </c>
      <c r="CE12" s="19">
        <v>0</v>
      </c>
      <c r="CF12" s="19">
        <v>0</v>
      </c>
      <c r="CG12" s="19">
        <v>0</v>
      </c>
      <c r="CH12" s="19">
        <v>0</v>
      </c>
      <c r="CI12" s="19">
        <v>0</v>
      </c>
      <c r="CJ12" s="19">
        <v>0</v>
      </c>
      <c r="CK12" s="19">
        <v>0</v>
      </c>
      <c r="CL12" s="19">
        <v>0</v>
      </c>
    </row>
    <row r="13" spans="2:90" ht="20.100000000000001" customHeight="1" thickBot="1" x14ac:dyDescent="0.25">
      <c r="B13" s="4" t="s">
        <v>24</v>
      </c>
      <c r="C13" s="19">
        <v>102</v>
      </c>
      <c r="D13" s="19">
        <v>2</v>
      </c>
      <c r="E13" s="19">
        <v>105</v>
      </c>
      <c r="F13" s="19">
        <v>254</v>
      </c>
      <c r="G13" s="19">
        <v>0</v>
      </c>
      <c r="H13" s="19">
        <v>0</v>
      </c>
      <c r="I13" s="19">
        <v>0</v>
      </c>
      <c r="J13" s="19">
        <v>0</v>
      </c>
      <c r="K13" s="19">
        <v>0</v>
      </c>
      <c r="L13" s="19">
        <v>0</v>
      </c>
      <c r="M13" s="19">
        <v>0</v>
      </c>
      <c r="N13" s="19">
        <v>0</v>
      </c>
      <c r="O13" s="19">
        <v>0</v>
      </c>
      <c r="P13" s="19">
        <v>0</v>
      </c>
      <c r="Q13" s="19">
        <v>0</v>
      </c>
      <c r="R13" s="19">
        <v>0</v>
      </c>
      <c r="S13" s="19">
        <v>2</v>
      </c>
      <c r="T13" s="19">
        <v>2</v>
      </c>
      <c r="U13" s="19">
        <v>7</v>
      </c>
      <c r="V13" s="19">
        <v>0</v>
      </c>
      <c r="W13" s="19">
        <v>37</v>
      </c>
      <c r="X13" s="19">
        <v>0</v>
      </c>
      <c r="Y13" s="19">
        <v>35</v>
      </c>
      <c r="Z13" s="19">
        <v>102</v>
      </c>
      <c r="AA13" s="19">
        <v>1</v>
      </c>
      <c r="AB13" s="19">
        <v>0</v>
      </c>
      <c r="AC13" s="19">
        <v>2</v>
      </c>
      <c r="AD13" s="19">
        <v>0</v>
      </c>
      <c r="AE13" s="19">
        <v>1</v>
      </c>
      <c r="AF13" s="19">
        <v>0</v>
      </c>
      <c r="AG13" s="19">
        <v>0</v>
      </c>
      <c r="AH13" s="19">
        <v>2</v>
      </c>
      <c r="AI13" s="19">
        <v>0</v>
      </c>
      <c r="AJ13" s="19">
        <v>0</v>
      </c>
      <c r="AK13" s="19">
        <v>0</v>
      </c>
      <c r="AL13" s="19">
        <v>0</v>
      </c>
      <c r="AM13" s="19">
        <v>2</v>
      </c>
      <c r="AN13" s="19">
        <v>0</v>
      </c>
      <c r="AO13" s="19">
        <v>2</v>
      </c>
      <c r="AP13" s="19">
        <v>3</v>
      </c>
      <c r="AQ13" s="19">
        <v>22</v>
      </c>
      <c r="AR13" s="19">
        <v>0</v>
      </c>
      <c r="AS13" s="19">
        <v>26</v>
      </c>
      <c r="AT13" s="19">
        <v>55</v>
      </c>
      <c r="AU13" s="19">
        <v>1</v>
      </c>
      <c r="AV13" s="19">
        <v>0</v>
      </c>
      <c r="AW13" s="19">
        <v>1</v>
      </c>
      <c r="AX13" s="19">
        <v>1</v>
      </c>
      <c r="AY13" s="19">
        <v>0</v>
      </c>
      <c r="AZ13" s="19">
        <v>0</v>
      </c>
      <c r="BA13" s="19">
        <v>1</v>
      </c>
      <c r="BB13" s="19">
        <v>0</v>
      </c>
      <c r="BC13" s="19">
        <v>0</v>
      </c>
      <c r="BD13" s="19">
        <v>0</v>
      </c>
      <c r="BE13" s="19">
        <v>0</v>
      </c>
      <c r="BF13" s="19">
        <v>0</v>
      </c>
      <c r="BG13" s="19">
        <v>0</v>
      </c>
      <c r="BH13" s="19">
        <v>0</v>
      </c>
      <c r="BI13" s="19">
        <v>0</v>
      </c>
      <c r="BJ13" s="19">
        <v>0</v>
      </c>
      <c r="BK13" s="19">
        <v>0</v>
      </c>
      <c r="BL13" s="19">
        <v>0</v>
      </c>
      <c r="BM13" s="19">
        <v>0</v>
      </c>
      <c r="BN13" s="19">
        <v>0</v>
      </c>
      <c r="BO13" s="19">
        <v>0</v>
      </c>
      <c r="BP13" s="19">
        <v>0</v>
      </c>
      <c r="BQ13" s="19">
        <v>0</v>
      </c>
      <c r="BR13" s="19">
        <v>0</v>
      </c>
      <c r="BS13" s="19">
        <v>8</v>
      </c>
      <c r="BT13" s="19">
        <v>0</v>
      </c>
      <c r="BU13" s="19">
        <v>4</v>
      </c>
      <c r="BV13" s="19">
        <v>18</v>
      </c>
      <c r="BW13" s="19">
        <v>3</v>
      </c>
      <c r="BX13" s="19">
        <v>0</v>
      </c>
      <c r="BY13" s="19">
        <v>3</v>
      </c>
      <c r="BZ13" s="19">
        <v>3</v>
      </c>
      <c r="CA13" s="19">
        <v>25</v>
      </c>
      <c r="CB13" s="19">
        <v>0</v>
      </c>
      <c r="CC13" s="19">
        <v>24</v>
      </c>
      <c r="CD13" s="19">
        <v>70</v>
      </c>
      <c r="CE13" s="19">
        <v>0</v>
      </c>
      <c r="CF13" s="19">
        <v>0</v>
      </c>
      <c r="CG13" s="19">
        <v>0</v>
      </c>
      <c r="CH13" s="19">
        <v>0</v>
      </c>
      <c r="CI13" s="19">
        <v>0</v>
      </c>
      <c r="CJ13" s="19">
        <v>0</v>
      </c>
      <c r="CK13" s="19">
        <v>0</v>
      </c>
      <c r="CL13" s="19">
        <v>0</v>
      </c>
    </row>
    <row r="14" spans="2:90" ht="20.100000000000001" customHeight="1" thickBot="1" x14ac:dyDescent="0.25">
      <c r="B14" s="4" t="s">
        <v>25</v>
      </c>
      <c r="C14" s="19">
        <v>191</v>
      </c>
      <c r="D14" s="19">
        <v>3</v>
      </c>
      <c r="E14" s="19">
        <v>155</v>
      </c>
      <c r="F14" s="19">
        <v>655</v>
      </c>
      <c r="G14" s="19">
        <v>0</v>
      </c>
      <c r="H14" s="19">
        <v>0</v>
      </c>
      <c r="I14" s="19">
        <v>1</v>
      </c>
      <c r="J14" s="19">
        <v>3</v>
      </c>
      <c r="K14" s="19">
        <v>0</v>
      </c>
      <c r="L14" s="19">
        <v>0</v>
      </c>
      <c r="M14" s="19">
        <v>3</v>
      </c>
      <c r="N14" s="19">
        <v>1</v>
      </c>
      <c r="O14" s="19">
        <v>0</v>
      </c>
      <c r="P14" s="19">
        <v>0</v>
      </c>
      <c r="Q14" s="19">
        <v>0</v>
      </c>
      <c r="R14" s="19">
        <v>0</v>
      </c>
      <c r="S14" s="19">
        <v>6</v>
      </c>
      <c r="T14" s="19">
        <v>3</v>
      </c>
      <c r="U14" s="19">
        <v>8</v>
      </c>
      <c r="V14" s="19">
        <v>15</v>
      </c>
      <c r="W14" s="19">
        <v>55</v>
      </c>
      <c r="X14" s="19">
        <v>0</v>
      </c>
      <c r="Y14" s="19">
        <v>41</v>
      </c>
      <c r="Z14" s="19">
        <v>232</v>
      </c>
      <c r="AA14" s="19">
        <v>1</v>
      </c>
      <c r="AB14" s="19">
        <v>0</v>
      </c>
      <c r="AC14" s="19">
        <v>2</v>
      </c>
      <c r="AD14" s="19">
        <v>1</v>
      </c>
      <c r="AE14" s="19">
        <v>0</v>
      </c>
      <c r="AF14" s="19">
        <v>0</v>
      </c>
      <c r="AG14" s="19">
        <v>1</v>
      </c>
      <c r="AH14" s="19">
        <v>3</v>
      </c>
      <c r="AI14" s="19">
        <v>0</v>
      </c>
      <c r="AJ14" s="19">
        <v>0</v>
      </c>
      <c r="AK14" s="19">
        <v>0</v>
      </c>
      <c r="AL14" s="19">
        <v>0</v>
      </c>
      <c r="AM14" s="19">
        <v>11</v>
      </c>
      <c r="AN14" s="19">
        <v>0</v>
      </c>
      <c r="AO14" s="19">
        <v>11</v>
      </c>
      <c r="AP14" s="19">
        <v>6</v>
      </c>
      <c r="AQ14" s="19">
        <v>34</v>
      </c>
      <c r="AR14" s="19">
        <v>0</v>
      </c>
      <c r="AS14" s="19">
        <v>34</v>
      </c>
      <c r="AT14" s="19">
        <v>142</v>
      </c>
      <c r="AU14" s="19">
        <v>0</v>
      </c>
      <c r="AV14" s="19">
        <v>0</v>
      </c>
      <c r="AW14" s="19">
        <v>1</v>
      </c>
      <c r="AX14" s="19">
        <v>1</v>
      </c>
      <c r="AY14" s="19">
        <v>0</v>
      </c>
      <c r="AZ14" s="19">
        <v>0</v>
      </c>
      <c r="BA14" s="19">
        <v>1</v>
      </c>
      <c r="BB14" s="19">
        <v>1</v>
      </c>
      <c r="BC14" s="19">
        <v>1</v>
      </c>
      <c r="BD14" s="19">
        <v>0</v>
      </c>
      <c r="BE14" s="19">
        <v>0</v>
      </c>
      <c r="BF14" s="19">
        <v>1</v>
      </c>
      <c r="BG14" s="19">
        <v>0</v>
      </c>
      <c r="BH14" s="19">
        <v>0</v>
      </c>
      <c r="BI14" s="19">
        <v>0</v>
      </c>
      <c r="BJ14" s="19">
        <v>0</v>
      </c>
      <c r="BK14" s="19">
        <v>0</v>
      </c>
      <c r="BL14" s="19">
        <v>0</v>
      </c>
      <c r="BM14" s="19">
        <v>1</v>
      </c>
      <c r="BN14" s="19">
        <v>1</v>
      </c>
      <c r="BO14" s="19">
        <v>0</v>
      </c>
      <c r="BP14" s="19">
        <v>0</v>
      </c>
      <c r="BQ14" s="19">
        <v>0</v>
      </c>
      <c r="BR14" s="19">
        <v>0</v>
      </c>
      <c r="BS14" s="19">
        <v>1</v>
      </c>
      <c r="BT14" s="19">
        <v>0</v>
      </c>
      <c r="BU14" s="19">
        <v>0</v>
      </c>
      <c r="BV14" s="19">
        <v>3</v>
      </c>
      <c r="BW14" s="19">
        <v>4</v>
      </c>
      <c r="BX14" s="19">
        <v>0</v>
      </c>
      <c r="BY14" s="19">
        <v>16</v>
      </c>
      <c r="BZ14" s="19">
        <v>18</v>
      </c>
      <c r="CA14" s="19">
        <v>78</v>
      </c>
      <c r="CB14" s="19">
        <v>0</v>
      </c>
      <c r="CC14" s="19">
        <v>35</v>
      </c>
      <c r="CD14" s="19">
        <v>227</v>
      </c>
      <c r="CE14" s="19">
        <v>0</v>
      </c>
      <c r="CF14" s="19">
        <v>0</v>
      </c>
      <c r="CG14" s="19">
        <v>0</v>
      </c>
      <c r="CH14" s="19">
        <v>0</v>
      </c>
      <c r="CI14" s="19">
        <v>0</v>
      </c>
      <c r="CJ14" s="19">
        <v>0</v>
      </c>
      <c r="CK14" s="19">
        <v>0</v>
      </c>
      <c r="CL14" s="19">
        <v>0</v>
      </c>
    </row>
    <row r="15" spans="2:90" ht="20.100000000000001" customHeight="1" thickBot="1" x14ac:dyDescent="0.25">
      <c r="B15" s="4" t="s">
        <v>26</v>
      </c>
      <c r="C15" s="19">
        <v>298</v>
      </c>
      <c r="D15" s="19">
        <v>10</v>
      </c>
      <c r="E15" s="19">
        <v>325</v>
      </c>
      <c r="F15" s="19">
        <v>1123</v>
      </c>
      <c r="G15" s="19">
        <v>2</v>
      </c>
      <c r="H15" s="19">
        <v>0</v>
      </c>
      <c r="I15" s="19">
        <v>0</v>
      </c>
      <c r="J15" s="19">
        <v>17</v>
      </c>
      <c r="K15" s="19">
        <v>0</v>
      </c>
      <c r="L15" s="19">
        <v>0</v>
      </c>
      <c r="M15" s="19">
        <v>0</v>
      </c>
      <c r="N15" s="19">
        <v>0</v>
      </c>
      <c r="O15" s="19">
        <v>1</v>
      </c>
      <c r="P15" s="19">
        <v>0</v>
      </c>
      <c r="Q15" s="19">
        <v>0</v>
      </c>
      <c r="R15" s="19">
        <v>1</v>
      </c>
      <c r="S15" s="19">
        <v>6</v>
      </c>
      <c r="T15" s="19">
        <v>1</v>
      </c>
      <c r="U15" s="19">
        <v>9</v>
      </c>
      <c r="V15" s="19">
        <v>20</v>
      </c>
      <c r="W15" s="19">
        <v>86</v>
      </c>
      <c r="X15" s="19">
        <v>0</v>
      </c>
      <c r="Y15" s="19">
        <v>101</v>
      </c>
      <c r="Z15" s="19">
        <v>299</v>
      </c>
      <c r="AA15" s="19">
        <v>0</v>
      </c>
      <c r="AB15" s="19">
        <v>0</v>
      </c>
      <c r="AC15" s="19">
        <v>0</v>
      </c>
      <c r="AD15" s="19">
        <v>2</v>
      </c>
      <c r="AE15" s="19">
        <v>0</v>
      </c>
      <c r="AF15" s="19">
        <v>0</v>
      </c>
      <c r="AG15" s="19">
        <v>1</v>
      </c>
      <c r="AH15" s="19">
        <v>5</v>
      </c>
      <c r="AI15" s="19">
        <v>0</v>
      </c>
      <c r="AJ15" s="19">
        <v>0</v>
      </c>
      <c r="AK15" s="19">
        <v>0</v>
      </c>
      <c r="AL15" s="19">
        <v>0</v>
      </c>
      <c r="AM15" s="19">
        <v>7</v>
      </c>
      <c r="AN15" s="19">
        <v>2</v>
      </c>
      <c r="AO15" s="19">
        <v>8</v>
      </c>
      <c r="AP15" s="19">
        <v>13</v>
      </c>
      <c r="AQ15" s="19">
        <v>69</v>
      </c>
      <c r="AR15" s="19">
        <v>0</v>
      </c>
      <c r="AS15" s="19">
        <v>79</v>
      </c>
      <c r="AT15" s="19">
        <v>203</v>
      </c>
      <c r="AU15" s="19">
        <v>1</v>
      </c>
      <c r="AV15" s="19">
        <v>0</v>
      </c>
      <c r="AW15" s="19">
        <v>0</v>
      </c>
      <c r="AX15" s="19">
        <v>3</v>
      </c>
      <c r="AY15" s="19">
        <v>5</v>
      </c>
      <c r="AZ15" s="19">
        <v>0</v>
      </c>
      <c r="BA15" s="19">
        <v>6</v>
      </c>
      <c r="BB15" s="19">
        <v>18</v>
      </c>
      <c r="BC15" s="19">
        <v>0</v>
      </c>
      <c r="BD15" s="19">
        <v>0</v>
      </c>
      <c r="BE15" s="19">
        <v>0</v>
      </c>
      <c r="BF15" s="19">
        <v>1</v>
      </c>
      <c r="BG15" s="19">
        <v>0</v>
      </c>
      <c r="BH15" s="19">
        <v>0</v>
      </c>
      <c r="BI15" s="19">
        <v>0</v>
      </c>
      <c r="BJ15" s="19">
        <v>0</v>
      </c>
      <c r="BK15" s="19">
        <v>0</v>
      </c>
      <c r="BL15" s="19">
        <v>0</v>
      </c>
      <c r="BM15" s="19">
        <v>0</v>
      </c>
      <c r="BN15" s="19">
        <v>0</v>
      </c>
      <c r="BO15" s="19">
        <v>0</v>
      </c>
      <c r="BP15" s="19">
        <v>0</v>
      </c>
      <c r="BQ15" s="19">
        <v>0</v>
      </c>
      <c r="BR15" s="19">
        <v>0</v>
      </c>
      <c r="BS15" s="19">
        <v>3</v>
      </c>
      <c r="BT15" s="19">
        <v>0</v>
      </c>
      <c r="BU15" s="19">
        <v>5</v>
      </c>
      <c r="BV15" s="19">
        <v>23</v>
      </c>
      <c r="BW15" s="19">
        <v>8</v>
      </c>
      <c r="BX15" s="19">
        <v>7</v>
      </c>
      <c r="BY15" s="19">
        <v>11</v>
      </c>
      <c r="BZ15" s="19">
        <v>52</v>
      </c>
      <c r="CA15" s="19">
        <v>110</v>
      </c>
      <c r="CB15" s="19">
        <v>0</v>
      </c>
      <c r="CC15" s="19">
        <v>105</v>
      </c>
      <c r="CD15" s="19">
        <v>466</v>
      </c>
      <c r="CE15" s="19">
        <v>0</v>
      </c>
      <c r="CF15" s="19">
        <v>0</v>
      </c>
      <c r="CG15" s="19">
        <v>0</v>
      </c>
      <c r="CH15" s="19">
        <v>0</v>
      </c>
      <c r="CI15" s="19">
        <v>0</v>
      </c>
      <c r="CJ15" s="19">
        <v>0</v>
      </c>
      <c r="CK15" s="19">
        <v>0</v>
      </c>
      <c r="CL15" s="19">
        <v>0</v>
      </c>
    </row>
    <row r="16" spans="2:90" ht="20.100000000000001" customHeight="1" thickBot="1" x14ac:dyDescent="0.25">
      <c r="B16" s="4" t="s">
        <v>27</v>
      </c>
      <c r="C16" s="19">
        <v>51</v>
      </c>
      <c r="D16" s="19">
        <v>3</v>
      </c>
      <c r="E16" s="19">
        <v>68</v>
      </c>
      <c r="F16" s="19">
        <v>122</v>
      </c>
      <c r="G16" s="19">
        <v>0</v>
      </c>
      <c r="H16" s="19">
        <v>0</v>
      </c>
      <c r="I16" s="19">
        <v>0</v>
      </c>
      <c r="J16" s="19">
        <v>1</v>
      </c>
      <c r="K16" s="19">
        <v>0</v>
      </c>
      <c r="L16" s="19">
        <v>0</v>
      </c>
      <c r="M16" s="19">
        <v>0</v>
      </c>
      <c r="N16" s="19">
        <v>0</v>
      </c>
      <c r="O16" s="19">
        <v>0</v>
      </c>
      <c r="P16" s="19">
        <v>0</v>
      </c>
      <c r="Q16" s="19">
        <v>0</v>
      </c>
      <c r="R16" s="19">
        <v>0</v>
      </c>
      <c r="S16" s="19">
        <v>5</v>
      </c>
      <c r="T16" s="19">
        <v>1</v>
      </c>
      <c r="U16" s="19">
        <v>6</v>
      </c>
      <c r="V16" s="19">
        <v>1</v>
      </c>
      <c r="W16" s="19">
        <v>12</v>
      </c>
      <c r="X16" s="19">
        <v>1</v>
      </c>
      <c r="Y16" s="19">
        <v>21</v>
      </c>
      <c r="Z16" s="19">
        <v>35</v>
      </c>
      <c r="AA16" s="19">
        <v>1</v>
      </c>
      <c r="AB16" s="19">
        <v>0</v>
      </c>
      <c r="AC16" s="19">
        <v>1</v>
      </c>
      <c r="AD16" s="19">
        <v>0</v>
      </c>
      <c r="AE16" s="19">
        <v>1</v>
      </c>
      <c r="AF16" s="19">
        <v>0</v>
      </c>
      <c r="AG16" s="19">
        <v>0</v>
      </c>
      <c r="AH16" s="19">
        <v>2</v>
      </c>
      <c r="AI16" s="19">
        <v>0</v>
      </c>
      <c r="AJ16" s="19">
        <v>0</v>
      </c>
      <c r="AK16" s="19">
        <v>0</v>
      </c>
      <c r="AL16" s="19">
        <v>0</v>
      </c>
      <c r="AM16" s="19">
        <v>1</v>
      </c>
      <c r="AN16" s="19">
        <v>0</v>
      </c>
      <c r="AO16" s="19">
        <v>1</v>
      </c>
      <c r="AP16" s="19">
        <v>0</v>
      </c>
      <c r="AQ16" s="19">
        <v>9</v>
      </c>
      <c r="AR16" s="19">
        <v>0</v>
      </c>
      <c r="AS16" s="19">
        <v>13</v>
      </c>
      <c r="AT16" s="19">
        <v>26</v>
      </c>
      <c r="AU16" s="19">
        <v>0</v>
      </c>
      <c r="AV16" s="19">
        <v>0</v>
      </c>
      <c r="AW16" s="19">
        <v>0</v>
      </c>
      <c r="AX16" s="19">
        <v>0</v>
      </c>
      <c r="AY16" s="19">
        <v>1</v>
      </c>
      <c r="AZ16" s="19">
        <v>0</v>
      </c>
      <c r="BA16" s="19">
        <v>1</v>
      </c>
      <c r="BB16" s="19">
        <v>0</v>
      </c>
      <c r="BC16" s="19">
        <v>0</v>
      </c>
      <c r="BD16" s="19">
        <v>0</v>
      </c>
      <c r="BE16" s="19">
        <v>0</v>
      </c>
      <c r="BF16" s="19">
        <v>0</v>
      </c>
      <c r="BG16" s="19">
        <v>0</v>
      </c>
      <c r="BH16" s="19">
        <v>0</v>
      </c>
      <c r="BI16" s="19">
        <v>0</v>
      </c>
      <c r="BJ16" s="19">
        <v>0</v>
      </c>
      <c r="BK16" s="19">
        <v>1</v>
      </c>
      <c r="BL16" s="19">
        <v>0</v>
      </c>
      <c r="BM16" s="19">
        <v>0</v>
      </c>
      <c r="BN16" s="19">
        <v>1</v>
      </c>
      <c r="BO16" s="19">
        <v>0</v>
      </c>
      <c r="BP16" s="19">
        <v>0</v>
      </c>
      <c r="BQ16" s="19">
        <v>0</v>
      </c>
      <c r="BR16" s="19">
        <v>0</v>
      </c>
      <c r="BS16" s="19">
        <v>2</v>
      </c>
      <c r="BT16" s="19">
        <v>0</v>
      </c>
      <c r="BU16" s="19">
        <v>3</v>
      </c>
      <c r="BV16" s="19">
        <v>13</v>
      </c>
      <c r="BW16" s="19">
        <v>4</v>
      </c>
      <c r="BX16" s="19">
        <v>1</v>
      </c>
      <c r="BY16" s="19">
        <v>7</v>
      </c>
      <c r="BZ16" s="19">
        <v>2</v>
      </c>
      <c r="CA16" s="19">
        <v>14</v>
      </c>
      <c r="CB16" s="19">
        <v>0</v>
      </c>
      <c r="CC16" s="19">
        <v>15</v>
      </c>
      <c r="CD16" s="19">
        <v>41</v>
      </c>
      <c r="CE16" s="19">
        <v>0</v>
      </c>
      <c r="CF16" s="19">
        <v>0</v>
      </c>
      <c r="CG16" s="19">
        <v>0</v>
      </c>
      <c r="CH16" s="19">
        <v>0</v>
      </c>
      <c r="CI16" s="19">
        <v>0</v>
      </c>
      <c r="CJ16" s="19">
        <v>0</v>
      </c>
      <c r="CK16" s="19">
        <v>0</v>
      </c>
      <c r="CL16" s="19">
        <v>0</v>
      </c>
    </row>
    <row r="17" spans="2:90" ht="20.100000000000001" customHeight="1" thickBot="1" x14ac:dyDescent="0.25">
      <c r="B17" s="4" t="s">
        <v>28</v>
      </c>
      <c r="C17" s="19">
        <v>189</v>
      </c>
      <c r="D17" s="19">
        <v>13</v>
      </c>
      <c r="E17" s="19">
        <v>177</v>
      </c>
      <c r="F17" s="19">
        <v>614</v>
      </c>
      <c r="G17" s="19">
        <v>1</v>
      </c>
      <c r="H17" s="19">
        <v>0</v>
      </c>
      <c r="I17" s="19">
        <v>2</v>
      </c>
      <c r="J17" s="19">
        <v>4</v>
      </c>
      <c r="K17" s="19">
        <v>0</v>
      </c>
      <c r="L17" s="19">
        <v>0</v>
      </c>
      <c r="M17" s="19">
        <v>0</v>
      </c>
      <c r="N17" s="19">
        <v>0</v>
      </c>
      <c r="O17" s="19">
        <v>0</v>
      </c>
      <c r="P17" s="19">
        <v>0</v>
      </c>
      <c r="Q17" s="19">
        <v>0</v>
      </c>
      <c r="R17" s="19">
        <v>0</v>
      </c>
      <c r="S17" s="19">
        <v>16</v>
      </c>
      <c r="T17" s="19">
        <v>11</v>
      </c>
      <c r="U17" s="19">
        <v>12</v>
      </c>
      <c r="V17" s="19">
        <v>25</v>
      </c>
      <c r="W17" s="19">
        <v>49</v>
      </c>
      <c r="X17" s="19">
        <v>0</v>
      </c>
      <c r="Y17" s="19">
        <v>64</v>
      </c>
      <c r="Z17" s="19">
        <v>178</v>
      </c>
      <c r="AA17" s="19">
        <v>2</v>
      </c>
      <c r="AB17" s="19">
        <v>0</v>
      </c>
      <c r="AC17" s="19">
        <v>1</v>
      </c>
      <c r="AD17" s="19">
        <v>1</v>
      </c>
      <c r="AE17" s="19">
        <v>4</v>
      </c>
      <c r="AF17" s="19">
        <v>0</v>
      </c>
      <c r="AG17" s="19">
        <v>2</v>
      </c>
      <c r="AH17" s="19">
        <v>6</v>
      </c>
      <c r="AI17" s="19">
        <v>0</v>
      </c>
      <c r="AJ17" s="19">
        <v>0</v>
      </c>
      <c r="AK17" s="19">
        <v>0</v>
      </c>
      <c r="AL17" s="19">
        <v>0</v>
      </c>
      <c r="AM17" s="19">
        <v>3</v>
      </c>
      <c r="AN17" s="19">
        <v>2</v>
      </c>
      <c r="AO17" s="19">
        <v>4</v>
      </c>
      <c r="AP17" s="19">
        <v>2</v>
      </c>
      <c r="AQ17" s="19">
        <v>39</v>
      </c>
      <c r="AR17" s="19">
        <v>0</v>
      </c>
      <c r="AS17" s="19">
        <v>33</v>
      </c>
      <c r="AT17" s="19">
        <v>138</v>
      </c>
      <c r="AU17" s="19">
        <v>1</v>
      </c>
      <c r="AV17" s="19">
        <v>0</v>
      </c>
      <c r="AW17" s="19">
        <v>0</v>
      </c>
      <c r="AX17" s="19">
        <v>1</v>
      </c>
      <c r="AY17" s="19">
        <v>5</v>
      </c>
      <c r="AZ17" s="19">
        <v>0</v>
      </c>
      <c r="BA17" s="19">
        <v>9</v>
      </c>
      <c r="BB17" s="19">
        <v>16</v>
      </c>
      <c r="BC17" s="19">
        <v>0</v>
      </c>
      <c r="BD17" s="19">
        <v>0</v>
      </c>
      <c r="BE17" s="19">
        <v>0</v>
      </c>
      <c r="BF17" s="19">
        <v>0</v>
      </c>
      <c r="BG17" s="19">
        <v>0</v>
      </c>
      <c r="BH17" s="19">
        <v>0</v>
      </c>
      <c r="BI17" s="19">
        <v>0</v>
      </c>
      <c r="BJ17" s="19">
        <v>0</v>
      </c>
      <c r="BK17" s="19">
        <v>1</v>
      </c>
      <c r="BL17" s="19">
        <v>0</v>
      </c>
      <c r="BM17" s="19">
        <v>2</v>
      </c>
      <c r="BN17" s="19">
        <v>1</v>
      </c>
      <c r="BO17" s="19">
        <v>0</v>
      </c>
      <c r="BP17" s="19">
        <v>0</v>
      </c>
      <c r="BQ17" s="19">
        <v>0</v>
      </c>
      <c r="BR17" s="19">
        <v>0</v>
      </c>
      <c r="BS17" s="19">
        <v>8</v>
      </c>
      <c r="BT17" s="19">
        <v>0</v>
      </c>
      <c r="BU17" s="19">
        <v>6</v>
      </c>
      <c r="BV17" s="19">
        <v>30</v>
      </c>
      <c r="BW17" s="19">
        <v>3</v>
      </c>
      <c r="BX17" s="19">
        <v>0</v>
      </c>
      <c r="BY17" s="19">
        <v>7</v>
      </c>
      <c r="BZ17" s="19">
        <v>13</v>
      </c>
      <c r="CA17" s="19">
        <v>57</v>
      </c>
      <c r="CB17" s="19">
        <v>0</v>
      </c>
      <c r="CC17" s="19">
        <v>35</v>
      </c>
      <c r="CD17" s="19">
        <v>199</v>
      </c>
      <c r="CE17" s="19">
        <v>0</v>
      </c>
      <c r="CF17" s="19">
        <v>0</v>
      </c>
      <c r="CG17" s="19">
        <v>0</v>
      </c>
      <c r="CH17" s="19">
        <v>0</v>
      </c>
      <c r="CI17" s="19">
        <v>0</v>
      </c>
      <c r="CJ17" s="19">
        <v>0</v>
      </c>
      <c r="CK17" s="19">
        <v>0</v>
      </c>
      <c r="CL17" s="19">
        <v>0</v>
      </c>
    </row>
    <row r="18" spans="2:90" ht="20.100000000000001" customHeight="1" thickBot="1" x14ac:dyDescent="0.25">
      <c r="B18" s="4" t="s">
        <v>29</v>
      </c>
      <c r="C18" s="19">
        <v>232</v>
      </c>
      <c r="D18" s="19">
        <v>12</v>
      </c>
      <c r="E18" s="19">
        <v>201</v>
      </c>
      <c r="F18" s="19">
        <v>1182</v>
      </c>
      <c r="G18" s="19">
        <v>5</v>
      </c>
      <c r="H18" s="19">
        <v>0</v>
      </c>
      <c r="I18" s="19">
        <v>0</v>
      </c>
      <c r="J18" s="19">
        <v>12</v>
      </c>
      <c r="K18" s="19">
        <v>0</v>
      </c>
      <c r="L18" s="19">
        <v>0</v>
      </c>
      <c r="M18" s="19">
        <v>0</v>
      </c>
      <c r="N18" s="19">
        <v>0</v>
      </c>
      <c r="O18" s="19">
        <v>0</v>
      </c>
      <c r="P18" s="19">
        <v>0</v>
      </c>
      <c r="Q18" s="19">
        <v>0</v>
      </c>
      <c r="R18" s="19">
        <v>0</v>
      </c>
      <c r="S18" s="19">
        <v>8</v>
      </c>
      <c r="T18" s="19">
        <v>3</v>
      </c>
      <c r="U18" s="19">
        <v>10</v>
      </c>
      <c r="V18" s="19">
        <v>20</v>
      </c>
      <c r="W18" s="19">
        <v>84</v>
      </c>
      <c r="X18" s="19">
        <v>0</v>
      </c>
      <c r="Y18" s="19">
        <v>79</v>
      </c>
      <c r="Z18" s="19">
        <v>425</v>
      </c>
      <c r="AA18" s="19">
        <v>1</v>
      </c>
      <c r="AB18" s="19">
        <v>0</v>
      </c>
      <c r="AC18" s="19">
        <v>1</v>
      </c>
      <c r="AD18" s="19">
        <v>1</v>
      </c>
      <c r="AE18" s="19">
        <v>1</v>
      </c>
      <c r="AF18" s="19">
        <v>0</v>
      </c>
      <c r="AG18" s="19">
        <v>0</v>
      </c>
      <c r="AH18" s="19">
        <v>6</v>
      </c>
      <c r="AI18" s="19">
        <v>0</v>
      </c>
      <c r="AJ18" s="19">
        <v>0</v>
      </c>
      <c r="AK18" s="19">
        <v>0</v>
      </c>
      <c r="AL18" s="19">
        <v>0</v>
      </c>
      <c r="AM18" s="19">
        <v>2</v>
      </c>
      <c r="AN18" s="19">
        <v>2</v>
      </c>
      <c r="AO18" s="19">
        <v>3</v>
      </c>
      <c r="AP18" s="19">
        <v>7</v>
      </c>
      <c r="AQ18" s="19">
        <v>41</v>
      </c>
      <c r="AR18" s="19">
        <v>0</v>
      </c>
      <c r="AS18" s="19">
        <v>26</v>
      </c>
      <c r="AT18" s="19">
        <v>212</v>
      </c>
      <c r="AU18" s="19">
        <v>1</v>
      </c>
      <c r="AV18" s="19">
        <v>0</v>
      </c>
      <c r="AW18" s="19">
        <v>1</v>
      </c>
      <c r="AX18" s="19">
        <v>4</v>
      </c>
      <c r="AY18" s="19">
        <v>1</v>
      </c>
      <c r="AZ18" s="19">
        <v>0</v>
      </c>
      <c r="BA18" s="19">
        <v>1</v>
      </c>
      <c r="BB18" s="19">
        <v>10</v>
      </c>
      <c r="BC18" s="19">
        <v>0</v>
      </c>
      <c r="BD18" s="19">
        <v>0</v>
      </c>
      <c r="BE18" s="19">
        <v>0</v>
      </c>
      <c r="BF18" s="19">
        <v>0</v>
      </c>
      <c r="BG18" s="19">
        <v>0</v>
      </c>
      <c r="BH18" s="19">
        <v>0</v>
      </c>
      <c r="BI18" s="19">
        <v>0</v>
      </c>
      <c r="BJ18" s="19">
        <v>0</v>
      </c>
      <c r="BK18" s="19">
        <v>0</v>
      </c>
      <c r="BL18" s="19">
        <v>0</v>
      </c>
      <c r="BM18" s="19">
        <v>0</v>
      </c>
      <c r="BN18" s="19">
        <v>0</v>
      </c>
      <c r="BO18" s="19">
        <v>0</v>
      </c>
      <c r="BP18" s="19">
        <v>0</v>
      </c>
      <c r="BQ18" s="19">
        <v>0</v>
      </c>
      <c r="BR18" s="19">
        <v>0</v>
      </c>
      <c r="BS18" s="19">
        <v>3</v>
      </c>
      <c r="BT18" s="19">
        <v>0</v>
      </c>
      <c r="BU18" s="19">
        <v>4</v>
      </c>
      <c r="BV18" s="19">
        <v>45</v>
      </c>
      <c r="BW18" s="19">
        <v>9</v>
      </c>
      <c r="BX18" s="19">
        <v>1</v>
      </c>
      <c r="BY18" s="19">
        <v>12</v>
      </c>
      <c r="BZ18" s="19">
        <v>26</v>
      </c>
      <c r="CA18" s="19">
        <v>76</v>
      </c>
      <c r="CB18" s="19">
        <v>6</v>
      </c>
      <c r="CC18" s="19">
        <v>64</v>
      </c>
      <c r="CD18" s="19">
        <v>414</v>
      </c>
      <c r="CE18" s="19">
        <v>0</v>
      </c>
      <c r="CF18" s="19">
        <v>0</v>
      </c>
      <c r="CG18" s="19">
        <v>0</v>
      </c>
      <c r="CH18" s="19">
        <v>0</v>
      </c>
      <c r="CI18" s="19">
        <v>0</v>
      </c>
      <c r="CJ18" s="19">
        <v>0</v>
      </c>
      <c r="CK18" s="19">
        <v>0</v>
      </c>
      <c r="CL18" s="19">
        <v>0</v>
      </c>
    </row>
    <row r="19" spans="2:90" ht="20.100000000000001" customHeight="1" thickBot="1" x14ac:dyDescent="0.25">
      <c r="B19" s="4" t="s">
        <v>30</v>
      </c>
      <c r="C19" s="19">
        <v>786</v>
      </c>
      <c r="D19" s="19">
        <v>32</v>
      </c>
      <c r="E19" s="19">
        <v>801</v>
      </c>
      <c r="F19" s="19">
        <v>3163</v>
      </c>
      <c r="G19" s="19">
        <v>2</v>
      </c>
      <c r="H19" s="19">
        <v>0</v>
      </c>
      <c r="I19" s="19">
        <v>0</v>
      </c>
      <c r="J19" s="19">
        <v>18</v>
      </c>
      <c r="K19" s="19">
        <v>0</v>
      </c>
      <c r="L19" s="19">
        <v>0</v>
      </c>
      <c r="M19" s="19">
        <v>0</v>
      </c>
      <c r="N19" s="19">
        <v>2</v>
      </c>
      <c r="O19" s="19">
        <v>0</v>
      </c>
      <c r="P19" s="19">
        <v>0</v>
      </c>
      <c r="Q19" s="19">
        <v>0</v>
      </c>
      <c r="R19" s="19">
        <v>1</v>
      </c>
      <c r="S19" s="19">
        <v>30</v>
      </c>
      <c r="T19" s="19">
        <v>12</v>
      </c>
      <c r="U19" s="19">
        <v>48</v>
      </c>
      <c r="V19" s="19">
        <v>60</v>
      </c>
      <c r="W19" s="19">
        <v>251</v>
      </c>
      <c r="X19" s="19">
        <v>0</v>
      </c>
      <c r="Y19" s="19">
        <v>247</v>
      </c>
      <c r="Z19" s="19">
        <v>1069</v>
      </c>
      <c r="AA19" s="19">
        <v>2</v>
      </c>
      <c r="AB19" s="19">
        <v>0</v>
      </c>
      <c r="AC19" s="19">
        <v>4</v>
      </c>
      <c r="AD19" s="19">
        <v>4</v>
      </c>
      <c r="AE19" s="19">
        <v>12</v>
      </c>
      <c r="AF19" s="19">
        <v>0</v>
      </c>
      <c r="AG19" s="19">
        <v>18</v>
      </c>
      <c r="AH19" s="19">
        <v>32</v>
      </c>
      <c r="AI19" s="19">
        <v>0</v>
      </c>
      <c r="AJ19" s="19">
        <v>0</v>
      </c>
      <c r="AK19" s="19">
        <v>0</v>
      </c>
      <c r="AL19" s="19">
        <v>0</v>
      </c>
      <c r="AM19" s="19">
        <v>20</v>
      </c>
      <c r="AN19" s="19">
        <v>0</v>
      </c>
      <c r="AO19" s="19">
        <v>27</v>
      </c>
      <c r="AP19" s="19">
        <v>44</v>
      </c>
      <c r="AQ19" s="19">
        <v>156</v>
      </c>
      <c r="AR19" s="19">
        <v>0</v>
      </c>
      <c r="AS19" s="19">
        <v>140</v>
      </c>
      <c r="AT19" s="19">
        <v>506</v>
      </c>
      <c r="AU19" s="19">
        <v>5</v>
      </c>
      <c r="AV19" s="19">
        <v>0</v>
      </c>
      <c r="AW19" s="19">
        <v>6</v>
      </c>
      <c r="AX19" s="19">
        <v>15</v>
      </c>
      <c r="AY19" s="19">
        <v>23</v>
      </c>
      <c r="AZ19" s="19">
        <v>0</v>
      </c>
      <c r="BA19" s="19">
        <v>26</v>
      </c>
      <c r="BB19" s="19">
        <v>57</v>
      </c>
      <c r="BC19" s="19">
        <v>0</v>
      </c>
      <c r="BD19" s="19">
        <v>0</v>
      </c>
      <c r="BE19" s="19">
        <v>0</v>
      </c>
      <c r="BF19" s="19">
        <v>0</v>
      </c>
      <c r="BG19" s="19">
        <v>0</v>
      </c>
      <c r="BH19" s="19">
        <v>0</v>
      </c>
      <c r="BI19" s="19">
        <v>0</v>
      </c>
      <c r="BJ19" s="19">
        <v>0</v>
      </c>
      <c r="BK19" s="19">
        <v>5</v>
      </c>
      <c r="BL19" s="19">
        <v>0</v>
      </c>
      <c r="BM19" s="19">
        <v>8</v>
      </c>
      <c r="BN19" s="19">
        <v>30</v>
      </c>
      <c r="BO19" s="19">
        <v>0</v>
      </c>
      <c r="BP19" s="19">
        <v>0</v>
      </c>
      <c r="BQ19" s="19">
        <v>0</v>
      </c>
      <c r="BR19" s="19">
        <v>0</v>
      </c>
      <c r="BS19" s="19">
        <v>2</v>
      </c>
      <c r="BT19" s="19">
        <v>0</v>
      </c>
      <c r="BU19" s="19">
        <v>1</v>
      </c>
      <c r="BV19" s="19">
        <v>14</v>
      </c>
      <c r="BW19" s="19">
        <v>30</v>
      </c>
      <c r="BX19" s="19">
        <v>19</v>
      </c>
      <c r="BY19" s="19">
        <v>38</v>
      </c>
      <c r="BZ19" s="19">
        <v>107</v>
      </c>
      <c r="CA19" s="19">
        <v>241</v>
      </c>
      <c r="CB19" s="19">
        <v>1</v>
      </c>
      <c r="CC19" s="19">
        <v>232</v>
      </c>
      <c r="CD19" s="19">
        <v>1178</v>
      </c>
      <c r="CE19" s="19">
        <v>1</v>
      </c>
      <c r="CF19" s="19">
        <v>0</v>
      </c>
      <c r="CG19" s="19">
        <v>1</v>
      </c>
      <c r="CH19" s="19">
        <v>4</v>
      </c>
      <c r="CI19" s="19">
        <v>6</v>
      </c>
      <c r="CJ19" s="19">
        <v>0</v>
      </c>
      <c r="CK19" s="19">
        <v>5</v>
      </c>
      <c r="CL19" s="19">
        <v>22</v>
      </c>
    </row>
    <row r="20" spans="2:90" ht="20.100000000000001" customHeight="1" thickBot="1" x14ac:dyDescent="0.25">
      <c r="B20" s="4" t="s">
        <v>31</v>
      </c>
      <c r="C20" s="19">
        <v>800</v>
      </c>
      <c r="D20" s="19">
        <v>20</v>
      </c>
      <c r="E20" s="19">
        <v>846</v>
      </c>
      <c r="F20" s="19">
        <v>2209</v>
      </c>
      <c r="G20" s="19">
        <v>7</v>
      </c>
      <c r="H20" s="19">
        <v>0</v>
      </c>
      <c r="I20" s="19">
        <v>6</v>
      </c>
      <c r="J20" s="19">
        <v>18</v>
      </c>
      <c r="K20" s="19">
        <v>0</v>
      </c>
      <c r="L20" s="19">
        <v>0</v>
      </c>
      <c r="M20" s="19">
        <v>0</v>
      </c>
      <c r="N20" s="19">
        <v>6</v>
      </c>
      <c r="O20" s="19">
        <v>1</v>
      </c>
      <c r="P20" s="19">
        <v>0</v>
      </c>
      <c r="Q20" s="19">
        <v>0</v>
      </c>
      <c r="R20" s="19">
        <v>3</v>
      </c>
      <c r="S20" s="19">
        <v>23</v>
      </c>
      <c r="T20" s="19">
        <v>11</v>
      </c>
      <c r="U20" s="19">
        <v>34</v>
      </c>
      <c r="V20" s="19">
        <v>24</v>
      </c>
      <c r="W20" s="19">
        <v>274</v>
      </c>
      <c r="X20" s="19">
        <v>0</v>
      </c>
      <c r="Y20" s="19">
        <v>282</v>
      </c>
      <c r="Z20" s="19">
        <v>810</v>
      </c>
      <c r="AA20" s="19">
        <v>3</v>
      </c>
      <c r="AB20" s="19">
        <v>1</v>
      </c>
      <c r="AC20" s="19">
        <v>3</v>
      </c>
      <c r="AD20" s="19">
        <v>2</v>
      </c>
      <c r="AE20" s="19">
        <v>8</v>
      </c>
      <c r="AF20" s="19">
        <v>0</v>
      </c>
      <c r="AG20" s="19">
        <v>9</v>
      </c>
      <c r="AH20" s="19">
        <v>18</v>
      </c>
      <c r="AI20" s="19">
        <v>0</v>
      </c>
      <c r="AJ20" s="19">
        <v>0</v>
      </c>
      <c r="AK20" s="19">
        <v>0</v>
      </c>
      <c r="AL20" s="19">
        <v>0</v>
      </c>
      <c r="AM20" s="19">
        <v>8</v>
      </c>
      <c r="AN20" s="19">
        <v>1</v>
      </c>
      <c r="AO20" s="19">
        <v>10</v>
      </c>
      <c r="AP20" s="19">
        <v>18</v>
      </c>
      <c r="AQ20" s="19">
        <v>146</v>
      </c>
      <c r="AR20" s="19">
        <v>0</v>
      </c>
      <c r="AS20" s="19">
        <v>150</v>
      </c>
      <c r="AT20" s="19">
        <v>348</v>
      </c>
      <c r="AU20" s="19">
        <v>4</v>
      </c>
      <c r="AV20" s="19">
        <v>0</v>
      </c>
      <c r="AW20" s="19">
        <v>2</v>
      </c>
      <c r="AX20" s="19">
        <v>10</v>
      </c>
      <c r="AY20" s="19">
        <v>18</v>
      </c>
      <c r="AZ20" s="19">
        <v>0</v>
      </c>
      <c r="BA20" s="19">
        <v>24</v>
      </c>
      <c r="BB20" s="19">
        <v>22</v>
      </c>
      <c r="BC20" s="19">
        <v>0</v>
      </c>
      <c r="BD20" s="19">
        <v>0</v>
      </c>
      <c r="BE20" s="19">
        <v>0</v>
      </c>
      <c r="BF20" s="19">
        <v>0</v>
      </c>
      <c r="BG20" s="19">
        <v>0</v>
      </c>
      <c r="BH20" s="19">
        <v>0</v>
      </c>
      <c r="BI20" s="19">
        <v>0</v>
      </c>
      <c r="BJ20" s="19">
        <v>1</v>
      </c>
      <c r="BK20" s="19">
        <v>4</v>
      </c>
      <c r="BL20" s="19">
        <v>0</v>
      </c>
      <c r="BM20" s="19">
        <v>5</v>
      </c>
      <c r="BN20" s="19">
        <v>5</v>
      </c>
      <c r="BO20" s="19">
        <v>0</v>
      </c>
      <c r="BP20" s="19">
        <v>0</v>
      </c>
      <c r="BQ20" s="19">
        <v>0</v>
      </c>
      <c r="BR20" s="19">
        <v>0</v>
      </c>
      <c r="BS20" s="19">
        <v>21</v>
      </c>
      <c r="BT20" s="19">
        <v>0</v>
      </c>
      <c r="BU20" s="19">
        <v>26</v>
      </c>
      <c r="BV20" s="19">
        <v>55</v>
      </c>
      <c r="BW20" s="19">
        <v>19</v>
      </c>
      <c r="BX20" s="19">
        <v>7</v>
      </c>
      <c r="BY20" s="19">
        <v>19</v>
      </c>
      <c r="BZ20" s="19">
        <v>54</v>
      </c>
      <c r="CA20" s="19">
        <v>264</v>
      </c>
      <c r="CB20" s="19">
        <v>0</v>
      </c>
      <c r="CC20" s="19">
        <v>276</v>
      </c>
      <c r="CD20" s="19">
        <v>815</v>
      </c>
      <c r="CE20" s="19">
        <v>0</v>
      </c>
      <c r="CF20" s="19">
        <v>0</v>
      </c>
      <c r="CG20" s="19">
        <v>0</v>
      </c>
      <c r="CH20" s="19">
        <v>0</v>
      </c>
      <c r="CI20" s="19">
        <v>0</v>
      </c>
      <c r="CJ20" s="19">
        <v>0</v>
      </c>
      <c r="CK20" s="19">
        <v>0</v>
      </c>
      <c r="CL20" s="19">
        <v>0</v>
      </c>
    </row>
    <row r="21" spans="2:90" ht="20.100000000000001" customHeight="1" thickBot="1" x14ac:dyDescent="0.25">
      <c r="B21" s="4" t="s">
        <v>32</v>
      </c>
      <c r="C21" s="19">
        <v>79</v>
      </c>
      <c r="D21" s="19">
        <v>4</v>
      </c>
      <c r="E21" s="19">
        <v>75</v>
      </c>
      <c r="F21" s="19">
        <v>393</v>
      </c>
      <c r="G21" s="19">
        <v>0</v>
      </c>
      <c r="H21" s="19">
        <v>0</v>
      </c>
      <c r="I21" s="19">
        <v>0</v>
      </c>
      <c r="J21" s="19">
        <v>0</v>
      </c>
      <c r="K21" s="19">
        <v>2</v>
      </c>
      <c r="L21" s="19">
        <v>0</v>
      </c>
      <c r="M21" s="19">
        <v>1</v>
      </c>
      <c r="N21" s="19">
        <v>2</v>
      </c>
      <c r="O21" s="19">
        <v>0</v>
      </c>
      <c r="P21" s="19">
        <v>0</v>
      </c>
      <c r="Q21" s="19">
        <v>0</v>
      </c>
      <c r="R21" s="19">
        <v>0</v>
      </c>
      <c r="S21" s="19">
        <v>5</v>
      </c>
      <c r="T21" s="19">
        <v>2</v>
      </c>
      <c r="U21" s="19">
        <v>5</v>
      </c>
      <c r="V21" s="19">
        <v>11</v>
      </c>
      <c r="W21" s="19">
        <v>25</v>
      </c>
      <c r="X21" s="19">
        <v>0</v>
      </c>
      <c r="Y21" s="19">
        <v>19</v>
      </c>
      <c r="Z21" s="19">
        <v>142</v>
      </c>
      <c r="AA21" s="19">
        <v>1</v>
      </c>
      <c r="AB21" s="19">
        <v>0</v>
      </c>
      <c r="AC21" s="19">
        <v>1</v>
      </c>
      <c r="AD21" s="19">
        <v>0</v>
      </c>
      <c r="AE21" s="19">
        <v>0</v>
      </c>
      <c r="AF21" s="19">
        <v>0</v>
      </c>
      <c r="AG21" s="19">
        <v>2</v>
      </c>
      <c r="AH21" s="19">
        <v>1</v>
      </c>
      <c r="AI21" s="19">
        <v>0</v>
      </c>
      <c r="AJ21" s="19">
        <v>0</v>
      </c>
      <c r="AK21" s="19">
        <v>0</v>
      </c>
      <c r="AL21" s="19">
        <v>0</v>
      </c>
      <c r="AM21" s="19">
        <v>0</v>
      </c>
      <c r="AN21" s="19">
        <v>2</v>
      </c>
      <c r="AO21" s="19">
        <v>0</v>
      </c>
      <c r="AP21" s="19">
        <v>5</v>
      </c>
      <c r="AQ21" s="19">
        <v>11</v>
      </c>
      <c r="AR21" s="19">
        <v>0</v>
      </c>
      <c r="AS21" s="19">
        <v>7</v>
      </c>
      <c r="AT21" s="19">
        <v>50</v>
      </c>
      <c r="AU21" s="19">
        <v>0</v>
      </c>
      <c r="AV21" s="19">
        <v>0</v>
      </c>
      <c r="AW21" s="19">
        <v>0</v>
      </c>
      <c r="AX21" s="19">
        <v>2</v>
      </c>
      <c r="AY21" s="19">
        <v>0</v>
      </c>
      <c r="AZ21" s="19">
        <v>0</v>
      </c>
      <c r="BA21" s="19">
        <v>1</v>
      </c>
      <c r="BB21" s="19">
        <v>0</v>
      </c>
      <c r="BC21" s="19">
        <v>0</v>
      </c>
      <c r="BD21" s="19">
        <v>0</v>
      </c>
      <c r="BE21" s="19">
        <v>0</v>
      </c>
      <c r="BF21" s="19">
        <v>0</v>
      </c>
      <c r="BG21" s="19">
        <v>0</v>
      </c>
      <c r="BH21" s="19">
        <v>0</v>
      </c>
      <c r="BI21" s="19">
        <v>0</v>
      </c>
      <c r="BJ21" s="19">
        <v>0</v>
      </c>
      <c r="BK21" s="19">
        <v>0</v>
      </c>
      <c r="BL21" s="19">
        <v>0</v>
      </c>
      <c r="BM21" s="19">
        <v>0</v>
      </c>
      <c r="BN21" s="19">
        <v>0</v>
      </c>
      <c r="BO21" s="19">
        <v>0</v>
      </c>
      <c r="BP21" s="19">
        <v>0</v>
      </c>
      <c r="BQ21" s="19">
        <v>0</v>
      </c>
      <c r="BR21" s="19">
        <v>0</v>
      </c>
      <c r="BS21" s="19">
        <v>5</v>
      </c>
      <c r="BT21" s="19">
        <v>0</v>
      </c>
      <c r="BU21" s="19">
        <v>3</v>
      </c>
      <c r="BV21" s="19">
        <v>15</v>
      </c>
      <c r="BW21" s="19">
        <v>6</v>
      </c>
      <c r="BX21" s="19">
        <v>0</v>
      </c>
      <c r="BY21" s="19">
        <v>6</v>
      </c>
      <c r="BZ21" s="19">
        <v>15</v>
      </c>
      <c r="CA21" s="19">
        <v>24</v>
      </c>
      <c r="CB21" s="19">
        <v>0</v>
      </c>
      <c r="CC21" s="19">
        <v>30</v>
      </c>
      <c r="CD21" s="19">
        <v>150</v>
      </c>
      <c r="CE21" s="19">
        <v>0</v>
      </c>
      <c r="CF21" s="19">
        <v>0</v>
      </c>
      <c r="CG21" s="19">
        <v>0</v>
      </c>
      <c r="CH21" s="19">
        <v>0</v>
      </c>
      <c r="CI21" s="19">
        <v>0</v>
      </c>
      <c r="CJ21" s="19">
        <v>0</v>
      </c>
      <c r="CK21" s="19">
        <v>0</v>
      </c>
      <c r="CL21" s="19">
        <v>0</v>
      </c>
    </row>
    <row r="22" spans="2:90" ht="20.100000000000001" customHeight="1" thickBot="1" x14ac:dyDescent="0.25">
      <c r="B22" s="4" t="s">
        <v>33</v>
      </c>
      <c r="C22" s="19">
        <v>204</v>
      </c>
      <c r="D22" s="19">
        <v>10</v>
      </c>
      <c r="E22" s="19">
        <v>192</v>
      </c>
      <c r="F22" s="19">
        <v>1058</v>
      </c>
      <c r="G22" s="19">
        <v>1</v>
      </c>
      <c r="H22" s="19">
        <v>0</v>
      </c>
      <c r="I22" s="19">
        <v>1</v>
      </c>
      <c r="J22" s="19">
        <v>5</v>
      </c>
      <c r="K22" s="19">
        <v>0</v>
      </c>
      <c r="L22" s="19">
        <v>0</v>
      </c>
      <c r="M22" s="19">
        <v>0</v>
      </c>
      <c r="N22" s="19">
        <v>0</v>
      </c>
      <c r="O22" s="19">
        <v>0</v>
      </c>
      <c r="P22" s="19">
        <v>0</v>
      </c>
      <c r="Q22" s="19">
        <v>1</v>
      </c>
      <c r="R22" s="19">
        <v>0</v>
      </c>
      <c r="S22" s="19">
        <v>12</v>
      </c>
      <c r="T22" s="19">
        <v>6</v>
      </c>
      <c r="U22" s="19">
        <v>18</v>
      </c>
      <c r="V22" s="19">
        <v>29</v>
      </c>
      <c r="W22" s="19">
        <v>84</v>
      </c>
      <c r="X22" s="19">
        <v>2</v>
      </c>
      <c r="Y22" s="19">
        <v>79</v>
      </c>
      <c r="Z22" s="19">
        <v>366</v>
      </c>
      <c r="AA22" s="19">
        <v>1</v>
      </c>
      <c r="AB22" s="19">
        <v>0</v>
      </c>
      <c r="AC22" s="19">
        <v>1</v>
      </c>
      <c r="AD22" s="19">
        <v>0</v>
      </c>
      <c r="AE22" s="19">
        <v>2</v>
      </c>
      <c r="AF22" s="19">
        <v>0</v>
      </c>
      <c r="AG22" s="19">
        <v>0</v>
      </c>
      <c r="AH22" s="19">
        <v>6</v>
      </c>
      <c r="AI22" s="19">
        <v>0</v>
      </c>
      <c r="AJ22" s="19">
        <v>0</v>
      </c>
      <c r="AK22" s="19">
        <v>0</v>
      </c>
      <c r="AL22" s="19">
        <v>0</v>
      </c>
      <c r="AM22" s="19">
        <v>2</v>
      </c>
      <c r="AN22" s="19">
        <v>1</v>
      </c>
      <c r="AO22" s="19">
        <v>5</v>
      </c>
      <c r="AP22" s="19">
        <v>17</v>
      </c>
      <c r="AQ22" s="19">
        <v>35</v>
      </c>
      <c r="AR22" s="19">
        <v>0</v>
      </c>
      <c r="AS22" s="19">
        <v>29</v>
      </c>
      <c r="AT22" s="19">
        <v>196</v>
      </c>
      <c r="AU22" s="19">
        <v>1</v>
      </c>
      <c r="AV22" s="19">
        <v>0</v>
      </c>
      <c r="AW22" s="19">
        <v>1</v>
      </c>
      <c r="AX22" s="19">
        <v>4</v>
      </c>
      <c r="AY22" s="19">
        <v>0</v>
      </c>
      <c r="AZ22" s="19">
        <v>0</v>
      </c>
      <c r="BA22" s="19">
        <v>1</v>
      </c>
      <c r="BB22" s="19">
        <v>10</v>
      </c>
      <c r="BC22" s="19">
        <v>0</v>
      </c>
      <c r="BD22" s="19">
        <v>0</v>
      </c>
      <c r="BE22" s="19">
        <v>0</v>
      </c>
      <c r="BF22" s="19">
        <v>0</v>
      </c>
      <c r="BG22" s="19">
        <v>0</v>
      </c>
      <c r="BH22" s="19">
        <v>0</v>
      </c>
      <c r="BI22" s="19">
        <v>0</v>
      </c>
      <c r="BJ22" s="19">
        <v>0</v>
      </c>
      <c r="BK22" s="19">
        <v>1</v>
      </c>
      <c r="BL22" s="19">
        <v>0</v>
      </c>
      <c r="BM22" s="19">
        <v>1</v>
      </c>
      <c r="BN22" s="19">
        <v>2</v>
      </c>
      <c r="BO22" s="19">
        <v>0</v>
      </c>
      <c r="BP22" s="19">
        <v>0</v>
      </c>
      <c r="BQ22" s="19">
        <v>0</v>
      </c>
      <c r="BR22" s="19">
        <v>0</v>
      </c>
      <c r="BS22" s="19">
        <v>6</v>
      </c>
      <c r="BT22" s="19">
        <v>0</v>
      </c>
      <c r="BU22" s="19">
        <v>7</v>
      </c>
      <c r="BV22" s="19">
        <v>85</v>
      </c>
      <c r="BW22" s="19">
        <v>5</v>
      </c>
      <c r="BX22" s="19">
        <v>1</v>
      </c>
      <c r="BY22" s="19">
        <v>9</v>
      </c>
      <c r="BZ22" s="19">
        <v>13</v>
      </c>
      <c r="CA22" s="19">
        <v>54</v>
      </c>
      <c r="CB22" s="19">
        <v>0</v>
      </c>
      <c r="CC22" s="19">
        <v>39</v>
      </c>
      <c r="CD22" s="19">
        <v>325</v>
      </c>
      <c r="CE22" s="19">
        <v>0</v>
      </c>
      <c r="CF22" s="19">
        <v>0</v>
      </c>
      <c r="CG22" s="19">
        <v>0</v>
      </c>
      <c r="CH22" s="19">
        <v>0</v>
      </c>
      <c r="CI22" s="19">
        <v>0</v>
      </c>
      <c r="CJ22" s="19">
        <v>0</v>
      </c>
      <c r="CK22" s="19">
        <v>0</v>
      </c>
      <c r="CL22" s="19">
        <v>0</v>
      </c>
    </row>
    <row r="23" spans="2:90" ht="20.100000000000001" customHeight="1" thickBot="1" x14ac:dyDescent="0.25">
      <c r="B23" s="4" t="s">
        <v>34</v>
      </c>
      <c r="C23" s="19">
        <v>651</v>
      </c>
      <c r="D23" s="19">
        <v>24</v>
      </c>
      <c r="E23" s="19">
        <v>663</v>
      </c>
      <c r="F23" s="19">
        <v>2150</v>
      </c>
      <c r="G23" s="19">
        <v>1</v>
      </c>
      <c r="H23" s="19">
        <v>0</v>
      </c>
      <c r="I23" s="19">
        <v>2</v>
      </c>
      <c r="J23" s="19">
        <v>12</v>
      </c>
      <c r="K23" s="19">
        <v>7</v>
      </c>
      <c r="L23" s="19">
        <v>0</v>
      </c>
      <c r="M23" s="19">
        <v>2</v>
      </c>
      <c r="N23" s="19">
        <v>21</v>
      </c>
      <c r="O23" s="19">
        <v>0</v>
      </c>
      <c r="P23" s="19">
        <v>0</v>
      </c>
      <c r="Q23" s="19">
        <v>0</v>
      </c>
      <c r="R23" s="19">
        <v>1</v>
      </c>
      <c r="S23" s="19">
        <v>23</v>
      </c>
      <c r="T23" s="19">
        <v>8</v>
      </c>
      <c r="U23" s="19">
        <v>29</v>
      </c>
      <c r="V23" s="19">
        <v>22</v>
      </c>
      <c r="W23" s="19">
        <v>196</v>
      </c>
      <c r="X23" s="19">
        <v>1</v>
      </c>
      <c r="Y23" s="19">
        <v>216</v>
      </c>
      <c r="Z23" s="19">
        <v>707</v>
      </c>
      <c r="AA23" s="19">
        <v>0</v>
      </c>
      <c r="AB23" s="19">
        <v>0</v>
      </c>
      <c r="AC23" s="19">
        <v>0</v>
      </c>
      <c r="AD23" s="19">
        <v>1</v>
      </c>
      <c r="AE23" s="19">
        <v>3</v>
      </c>
      <c r="AF23" s="19">
        <v>0</v>
      </c>
      <c r="AG23" s="19">
        <v>2</v>
      </c>
      <c r="AH23" s="19">
        <v>6</v>
      </c>
      <c r="AI23" s="19">
        <v>0</v>
      </c>
      <c r="AJ23" s="19">
        <v>0</v>
      </c>
      <c r="AK23" s="19">
        <v>0</v>
      </c>
      <c r="AL23" s="19">
        <v>0</v>
      </c>
      <c r="AM23" s="19">
        <v>12</v>
      </c>
      <c r="AN23" s="19">
        <v>3</v>
      </c>
      <c r="AO23" s="19">
        <v>13</v>
      </c>
      <c r="AP23" s="19">
        <v>16</v>
      </c>
      <c r="AQ23" s="19">
        <v>148</v>
      </c>
      <c r="AR23" s="19">
        <v>1</v>
      </c>
      <c r="AS23" s="19">
        <v>109</v>
      </c>
      <c r="AT23" s="19">
        <v>386</v>
      </c>
      <c r="AU23" s="19">
        <v>2</v>
      </c>
      <c r="AV23" s="19">
        <v>0</v>
      </c>
      <c r="AW23" s="19">
        <v>2</v>
      </c>
      <c r="AX23" s="19">
        <v>8</v>
      </c>
      <c r="AY23" s="19">
        <v>7</v>
      </c>
      <c r="AZ23" s="19">
        <v>0</v>
      </c>
      <c r="BA23" s="19">
        <v>15</v>
      </c>
      <c r="BB23" s="19">
        <v>30</v>
      </c>
      <c r="BC23" s="19">
        <v>0</v>
      </c>
      <c r="BD23" s="19">
        <v>0</v>
      </c>
      <c r="BE23" s="19">
        <v>0</v>
      </c>
      <c r="BF23" s="19">
        <v>0</v>
      </c>
      <c r="BG23" s="19">
        <v>0</v>
      </c>
      <c r="BH23" s="19">
        <v>0</v>
      </c>
      <c r="BI23" s="19">
        <v>0</v>
      </c>
      <c r="BJ23" s="19">
        <v>0</v>
      </c>
      <c r="BK23" s="19">
        <v>1</v>
      </c>
      <c r="BL23" s="19">
        <v>0</v>
      </c>
      <c r="BM23" s="19">
        <v>3</v>
      </c>
      <c r="BN23" s="19">
        <v>4</v>
      </c>
      <c r="BO23" s="19">
        <v>0</v>
      </c>
      <c r="BP23" s="19">
        <v>0</v>
      </c>
      <c r="BQ23" s="19">
        <v>0</v>
      </c>
      <c r="BR23" s="19">
        <v>1</v>
      </c>
      <c r="BS23" s="19">
        <v>26</v>
      </c>
      <c r="BT23" s="19">
        <v>0</v>
      </c>
      <c r="BU23" s="19">
        <v>24</v>
      </c>
      <c r="BV23" s="19">
        <v>101</v>
      </c>
      <c r="BW23" s="19">
        <v>21</v>
      </c>
      <c r="BX23" s="19">
        <v>9</v>
      </c>
      <c r="BY23" s="19">
        <v>25</v>
      </c>
      <c r="BZ23" s="19">
        <v>38</v>
      </c>
      <c r="CA23" s="19">
        <v>204</v>
      </c>
      <c r="CB23" s="19">
        <v>2</v>
      </c>
      <c r="CC23" s="19">
        <v>221</v>
      </c>
      <c r="CD23" s="19">
        <v>796</v>
      </c>
      <c r="CE23" s="19">
        <v>0</v>
      </c>
      <c r="CF23" s="19">
        <v>0</v>
      </c>
      <c r="CG23" s="19">
        <v>0</v>
      </c>
      <c r="CH23" s="19">
        <v>0</v>
      </c>
      <c r="CI23" s="19">
        <v>0</v>
      </c>
      <c r="CJ23" s="19">
        <v>0</v>
      </c>
      <c r="CK23" s="19">
        <v>0</v>
      </c>
      <c r="CL23" s="19">
        <v>0</v>
      </c>
    </row>
    <row r="24" spans="2:90" ht="20.100000000000001" customHeight="1" thickBot="1" x14ac:dyDescent="0.25">
      <c r="B24" s="4" t="s">
        <v>35</v>
      </c>
      <c r="C24" s="19">
        <v>220</v>
      </c>
      <c r="D24" s="19">
        <v>19</v>
      </c>
      <c r="E24" s="19">
        <v>223</v>
      </c>
      <c r="F24" s="19">
        <v>1261</v>
      </c>
      <c r="G24" s="19">
        <v>2</v>
      </c>
      <c r="H24" s="19">
        <v>0</v>
      </c>
      <c r="I24" s="19">
        <v>1</v>
      </c>
      <c r="J24" s="19">
        <v>5</v>
      </c>
      <c r="K24" s="19">
        <v>0</v>
      </c>
      <c r="L24" s="19">
        <v>0</v>
      </c>
      <c r="M24" s="19">
        <v>0</v>
      </c>
      <c r="N24" s="19">
        <v>0</v>
      </c>
      <c r="O24" s="19">
        <v>0</v>
      </c>
      <c r="P24" s="19">
        <v>0</v>
      </c>
      <c r="Q24" s="19">
        <v>0</v>
      </c>
      <c r="R24" s="19">
        <v>0</v>
      </c>
      <c r="S24" s="19">
        <v>7</v>
      </c>
      <c r="T24" s="19">
        <v>6</v>
      </c>
      <c r="U24" s="19">
        <v>14</v>
      </c>
      <c r="V24" s="19">
        <v>19</v>
      </c>
      <c r="W24" s="19">
        <v>62</v>
      </c>
      <c r="X24" s="19">
        <v>1</v>
      </c>
      <c r="Y24" s="19">
        <v>65</v>
      </c>
      <c r="Z24" s="19">
        <v>377</v>
      </c>
      <c r="AA24" s="19">
        <v>1</v>
      </c>
      <c r="AB24" s="19">
        <v>0</v>
      </c>
      <c r="AC24" s="19">
        <v>2</v>
      </c>
      <c r="AD24" s="19">
        <v>0</v>
      </c>
      <c r="AE24" s="19">
        <v>6</v>
      </c>
      <c r="AF24" s="19">
        <v>0</v>
      </c>
      <c r="AG24" s="19">
        <v>1</v>
      </c>
      <c r="AH24" s="19">
        <v>12</v>
      </c>
      <c r="AI24" s="19">
        <v>0</v>
      </c>
      <c r="AJ24" s="19">
        <v>0</v>
      </c>
      <c r="AK24" s="19">
        <v>0</v>
      </c>
      <c r="AL24" s="19">
        <v>0</v>
      </c>
      <c r="AM24" s="19">
        <v>2</v>
      </c>
      <c r="AN24" s="19">
        <v>0</v>
      </c>
      <c r="AO24" s="19">
        <v>3</v>
      </c>
      <c r="AP24" s="19">
        <v>10</v>
      </c>
      <c r="AQ24" s="19">
        <v>37</v>
      </c>
      <c r="AR24" s="19">
        <v>0</v>
      </c>
      <c r="AS24" s="19">
        <v>24</v>
      </c>
      <c r="AT24" s="19">
        <v>208</v>
      </c>
      <c r="AU24" s="19">
        <v>1</v>
      </c>
      <c r="AV24" s="19">
        <v>0</v>
      </c>
      <c r="AW24" s="19">
        <v>0</v>
      </c>
      <c r="AX24" s="19">
        <v>4</v>
      </c>
      <c r="AY24" s="19">
        <v>3</v>
      </c>
      <c r="AZ24" s="19">
        <v>0</v>
      </c>
      <c r="BA24" s="19">
        <v>1</v>
      </c>
      <c r="BB24" s="19">
        <v>12</v>
      </c>
      <c r="BC24" s="19">
        <v>0</v>
      </c>
      <c r="BD24" s="19">
        <v>0</v>
      </c>
      <c r="BE24" s="19">
        <v>0</v>
      </c>
      <c r="BF24" s="19">
        <v>0</v>
      </c>
      <c r="BG24" s="19">
        <v>0</v>
      </c>
      <c r="BH24" s="19">
        <v>0</v>
      </c>
      <c r="BI24" s="19">
        <v>0</v>
      </c>
      <c r="BJ24" s="19">
        <v>0</v>
      </c>
      <c r="BK24" s="19">
        <v>0</v>
      </c>
      <c r="BL24" s="19">
        <v>0</v>
      </c>
      <c r="BM24" s="19">
        <v>1</v>
      </c>
      <c r="BN24" s="19">
        <v>0</v>
      </c>
      <c r="BO24" s="19">
        <v>0</v>
      </c>
      <c r="BP24" s="19">
        <v>0</v>
      </c>
      <c r="BQ24" s="19">
        <v>0</v>
      </c>
      <c r="BR24" s="19">
        <v>0</v>
      </c>
      <c r="BS24" s="19">
        <v>4</v>
      </c>
      <c r="BT24" s="19">
        <v>0</v>
      </c>
      <c r="BU24" s="19">
        <v>3</v>
      </c>
      <c r="BV24" s="19">
        <v>35</v>
      </c>
      <c r="BW24" s="19">
        <v>11</v>
      </c>
      <c r="BX24" s="19">
        <v>12</v>
      </c>
      <c r="BY24" s="19">
        <v>16</v>
      </c>
      <c r="BZ24" s="19">
        <v>44</v>
      </c>
      <c r="CA24" s="19">
        <v>84</v>
      </c>
      <c r="CB24" s="19">
        <v>0</v>
      </c>
      <c r="CC24" s="19">
        <v>92</v>
      </c>
      <c r="CD24" s="19">
        <v>535</v>
      </c>
      <c r="CE24" s="19">
        <v>0</v>
      </c>
      <c r="CF24" s="19">
        <v>0</v>
      </c>
      <c r="CG24" s="19">
        <v>0</v>
      </c>
      <c r="CH24" s="19">
        <v>0</v>
      </c>
      <c r="CI24" s="19">
        <v>0</v>
      </c>
      <c r="CJ24" s="19">
        <v>0</v>
      </c>
      <c r="CK24" s="19">
        <v>0</v>
      </c>
      <c r="CL24" s="19">
        <v>0</v>
      </c>
    </row>
    <row r="25" spans="2:90" ht="20.100000000000001" customHeight="1" thickBot="1" x14ac:dyDescent="0.25">
      <c r="B25" s="4" t="s">
        <v>36</v>
      </c>
      <c r="C25" s="19">
        <v>96</v>
      </c>
      <c r="D25" s="19">
        <v>2</v>
      </c>
      <c r="E25" s="19">
        <v>107</v>
      </c>
      <c r="F25" s="19">
        <v>240</v>
      </c>
      <c r="G25" s="19">
        <v>0</v>
      </c>
      <c r="H25" s="19">
        <v>0</v>
      </c>
      <c r="I25" s="19">
        <v>0</v>
      </c>
      <c r="J25" s="19">
        <v>0</v>
      </c>
      <c r="K25" s="19">
        <v>0</v>
      </c>
      <c r="L25" s="19">
        <v>0</v>
      </c>
      <c r="M25" s="19">
        <v>0</v>
      </c>
      <c r="N25" s="19">
        <v>0</v>
      </c>
      <c r="O25" s="19">
        <v>0</v>
      </c>
      <c r="P25" s="19">
        <v>0</v>
      </c>
      <c r="Q25" s="19">
        <v>0</v>
      </c>
      <c r="R25" s="19">
        <v>0</v>
      </c>
      <c r="S25" s="19">
        <v>2</v>
      </c>
      <c r="T25" s="19">
        <v>1</v>
      </c>
      <c r="U25" s="19">
        <v>6</v>
      </c>
      <c r="V25" s="19">
        <v>1</v>
      </c>
      <c r="W25" s="19">
        <v>26</v>
      </c>
      <c r="X25" s="19">
        <v>1</v>
      </c>
      <c r="Y25" s="19">
        <v>35</v>
      </c>
      <c r="Z25" s="19">
        <v>83</v>
      </c>
      <c r="AA25" s="19">
        <v>1</v>
      </c>
      <c r="AB25" s="19">
        <v>0</v>
      </c>
      <c r="AC25" s="19">
        <v>1</v>
      </c>
      <c r="AD25" s="19">
        <v>0</v>
      </c>
      <c r="AE25" s="19">
        <v>2</v>
      </c>
      <c r="AF25" s="19">
        <v>0</v>
      </c>
      <c r="AG25" s="19">
        <v>0</v>
      </c>
      <c r="AH25" s="19">
        <v>5</v>
      </c>
      <c r="AI25" s="19">
        <v>0</v>
      </c>
      <c r="AJ25" s="19">
        <v>0</v>
      </c>
      <c r="AK25" s="19">
        <v>0</v>
      </c>
      <c r="AL25" s="19">
        <v>0</v>
      </c>
      <c r="AM25" s="19">
        <v>2</v>
      </c>
      <c r="AN25" s="19">
        <v>0</v>
      </c>
      <c r="AO25" s="19">
        <v>2</v>
      </c>
      <c r="AP25" s="19">
        <v>2</v>
      </c>
      <c r="AQ25" s="19">
        <v>31</v>
      </c>
      <c r="AR25" s="19">
        <v>0</v>
      </c>
      <c r="AS25" s="19">
        <v>19</v>
      </c>
      <c r="AT25" s="19">
        <v>60</v>
      </c>
      <c r="AU25" s="19">
        <v>0</v>
      </c>
      <c r="AV25" s="19">
        <v>0</v>
      </c>
      <c r="AW25" s="19">
        <v>0</v>
      </c>
      <c r="AX25" s="19">
        <v>1</v>
      </c>
      <c r="AY25" s="19">
        <v>5</v>
      </c>
      <c r="AZ25" s="19">
        <v>0</v>
      </c>
      <c r="BA25" s="19">
        <v>2</v>
      </c>
      <c r="BB25" s="19">
        <v>3</v>
      </c>
      <c r="BC25" s="19">
        <v>0</v>
      </c>
      <c r="BD25" s="19">
        <v>0</v>
      </c>
      <c r="BE25" s="19">
        <v>0</v>
      </c>
      <c r="BF25" s="19">
        <v>0</v>
      </c>
      <c r="BG25" s="19">
        <v>0</v>
      </c>
      <c r="BH25" s="19">
        <v>0</v>
      </c>
      <c r="BI25" s="19">
        <v>0</v>
      </c>
      <c r="BJ25" s="19">
        <v>0</v>
      </c>
      <c r="BK25" s="19">
        <v>2</v>
      </c>
      <c r="BL25" s="19">
        <v>0</v>
      </c>
      <c r="BM25" s="19">
        <v>3</v>
      </c>
      <c r="BN25" s="19">
        <v>4</v>
      </c>
      <c r="BO25" s="19">
        <v>0</v>
      </c>
      <c r="BP25" s="19">
        <v>0</v>
      </c>
      <c r="BQ25" s="19">
        <v>0</v>
      </c>
      <c r="BR25" s="19">
        <v>0</v>
      </c>
      <c r="BS25" s="19">
        <v>1</v>
      </c>
      <c r="BT25" s="19">
        <v>0</v>
      </c>
      <c r="BU25" s="19">
        <v>1</v>
      </c>
      <c r="BV25" s="19">
        <v>17</v>
      </c>
      <c r="BW25" s="19">
        <v>2</v>
      </c>
      <c r="BX25" s="19">
        <v>0</v>
      </c>
      <c r="BY25" s="19">
        <v>5</v>
      </c>
      <c r="BZ25" s="19">
        <v>7</v>
      </c>
      <c r="CA25" s="19">
        <v>22</v>
      </c>
      <c r="CB25" s="19">
        <v>0</v>
      </c>
      <c r="CC25" s="19">
        <v>33</v>
      </c>
      <c r="CD25" s="19">
        <v>57</v>
      </c>
      <c r="CE25" s="19">
        <v>0</v>
      </c>
      <c r="CF25" s="19">
        <v>0</v>
      </c>
      <c r="CG25" s="19">
        <v>0</v>
      </c>
      <c r="CH25" s="19">
        <v>0</v>
      </c>
      <c r="CI25" s="19">
        <v>0</v>
      </c>
      <c r="CJ25" s="19">
        <v>0</v>
      </c>
      <c r="CK25" s="19">
        <v>0</v>
      </c>
      <c r="CL25" s="19">
        <v>0</v>
      </c>
    </row>
    <row r="26" spans="2:90" ht="20.100000000000001" customHeight="1" thickBot="1" x14ac:dyDescent="0.25">
      <c r="B26" s="5" t="s">
        <v>37</v>
      </c>
      <c r="C26" s="19">
        <v>256</v>
      </c>
      <c r="D26" s="19">
        <v>4</v>
      </c>
      <c r="E26" s="19">
        <v>230</v>
      </c>
      <c r="F26" s="19">
        <v>761</v>
      </c>
      <c r="G26" s="19">
        <v>5</v>
      </c>
      <c r="H26" s="19">
        <v>0</v>
      </c>
      <c r="I26" s="19">
        <v>2</v>
      </c>
      <c r="J26" s="19">
        <v>16</v>
      </c>
      <c r="K26" s="19">
        <v>1</v>
      </c>
      <c r="L26" s="19">
        <v>0</v>
      </c>
      <c r="M26" s="19">
        <v>1</v>
      </c>
      <c r="N26" s="19">
        <v>0</v>
      </c>
      <c r="O26" s="19">
        <v>0</v>
      </c>
      <c r="P26" s="19">
        <v>0</v>
      </c>
      <c r="Q26" s="19">
        <v>0</v>
      </c>
      <c r="R26" s="19">
        <v>0</v>
      </c>
      <c r="S26" s="19">
        <v>13</v>
      </c>
      <c r="T26" s="19">
        <v>3</v>
      </c>
      <c r="U26" s="19">
        <v>14</v>
      </c>
      <c r="V26" s="19">
        <v>8</v>
      </c>
      <c r="W26" s="19">
        <v>74</v>
      </c>
      <c r="X26" s="19">
        <v>0</v>
      </c>
      <c r="Y26" s="19">
        <v>60</v>
      </c>
      <c r="Z26" s="19">
        <v>244</v>
      </c>
      <c r="AA26" s="19">
        <v>2</v>
      </c>
      <c r="AB26" s="19">
        <v>0</v>
      </c>
      <c r="AC26" s="19">
        <v>1</v>
      </c>
      <c r="AD26" s="19">
        <v>1</v>
      </c>
      <c r="AE26" s="19">
        <v>3</v>
      </c>
      <c r="AF26" s="19">
        <v>0</v>
      </c>
      <c r="AG26" s="19">
        <v>4</v>
      </c>
      <c r="AH26" s="19">
        <v>8</v>
      </c>
      <c r="AI26" s="19">
        <v>0</v>
      </c>
      <c r="AJ26" s="19">
        <v>0</v>
      </c>
      <c r="AK26" s="19">
        <v>0</v>
      </c>
      <c r="AL26" s="19">
        <v>0</v>
      </c>
      <c r="AM26" s="19">
        <v>8</v>
      </c>
      <c r="AN26" s="19">
        <v>0</v>
      </c>
      <c r="AO26" s="19">
        <v>6</v>
      </c>
      <c r="AP26" s="19">
        <v>9</v>
      </c>
      <c r="AQ26" s="19">
        <v>54</v>
      </c>
      <c r="AR26" s="19">
        <v>0</v>
      </c>
      <c r="AS26" s="19">
        <v>52</v>
      </c>
      <c r="AT26" s="19">
        <v>166</v>
      </c>
      <c r="AU26" s="19">
        <v>0</v>
      </c>
      <c r="AV26" s="19">
        <v>0</v>
      </c>
      <c r="AW26" s="19">
        <v>1</v>
      </c>
      <c r="AX26" s="19">
        <v>0</v>
      </c>
      <c r="AY26" s="19">
        <v>2</v>
      </c>
      <c r="AZ26" s="19">
        <v>0</v>
      </c>
      <c r="BA26" s="19">
        <v>3</v>
      </c>
      <c r="BB26" s="19">
        <v>6</v>
      </c>
      <c r="BC26" s="19">
        <v>0</v>
      </c>
      <c r="BD26" s="19">
        <v>0</v>
      </c>
      <c r="BE26" s="19">
        <v>0</v>
      </c>
      <c r="BF26" s="19">
        <v>0</v>
      </c>
      <c r="BG26" s="19">
        <v>0</v>
      </c>
      <c r="BH26" s="19">
        <v>0</v>
      </c>
      <c r="BI26" s="19">
        <v>0</v>
      </c>
      <c r="BJ26" s="19">
        <v>0</v>
      </c>
      <c r="BK26" s="19">
        <v>1</v>
      </c>
      <c r="BL26" s="19">
        <v>0</v>
      </c>
      <c r="BM26" s="19">
        <v>1</v>
      </c>
      <c r="BN26" s="19">
        <v>5</v>
      </c>
      <c r="BO26" s="19">
        <v>0</v>
      </c>
      <c r="BP26" s="19">
        <v>0</v>
      </c>
      <c r="BQ26" s="19">
        <v>0</v>
      </c>
      <c r="BR26" s="19">
        <v>0</v>
      </c>
      <c r="BS26" s="19">
        <v>7</v>
      </c>
      <c r="BT26" s="19">
        <v>0</v>
      </c>
      <c r="BU26" s="19">
        <v>10</v>
      </c>
      <c r="BV26" s="19">
        <v>34</v>
      </c>
      <c r="BW26" s="19">
        <v>9</v>
      </c>
      <c r="BX26" s="19">
        <v>1</v>
      </c>
      <c r="BY26" s="19">
        <v>12</v>
      </c>
      <c r="BZ26" s="19">
        <v>11</v>
      </c>
      <c r="CA26" s="19">
        <v>77</v>
      </c>
      <c r="CB26" s="19">
        <v>0</v>
      </c>
      <c r="CC26" s="19">
        <v>63</v>
      </c>
      <c r="CD26" s="19">
        <v>253</v>
      </c>
      <c r="CE26" s="19">
        <v>0</v>
      </c>
      <c r="CF26" s="19">
        <v>0</v>
      </c>
      <c r="CG26" s="19">
        <v>0</v>
      </c>
      <c r="CH26" s="19">
        <v>0</v>
      </c>
      <c r="CI26" s="19">
        <v>0</v>
      </c>
      <c r="CJ26" s="19">
        <v>0</v>
      </c>
      <c r="CK26" s="19">
        <v>0</v>
      </c>
      <c r="CL26" s="19">
        <v>0</v>
      </c>
    </row>
    <row r="27" spans="2:90" ht="20.100000000000001" customHeight="1" thickBot="1" x14ac:dyDescent="0.25">
      <c r="B27" s="6" t="s">
        <v>38</v>
      </c>
      <c r="C27" s="20">
        <v>39</v>
      </c>
      <c r="D27" s="20">
        <v>0</v>
      </c>
      <c r="E27" s="20">
        <v>47</v>
      </c>
      <c r="F27" s="20">
        <v>118</v>
      </c>
      <c r="G27" s="20">
        <v>0</v>
      </c>
      <c r="H27" s="20">
        <v>0</v>
      </c>
      <c r="I27" s="20">
        <v>0</v>
      </c>
      <c r="J27" s="20">
        <v>0</v>
      </c>
      <c r="K27" s="20">
        <v>0</v>
      </c>
      <c r="L27" s="20">
        <v>0</v>
      </c>
      <c r="M27" s="20">
        <v>0</v>
      </c>
      <c r="N27" s="20">
        <v>0</v>
      </c>
      <c r="O27" s="20">
        <v>0</v>
      </c>
      <c r="P27" s="20">
        <v>0</v>
      </c>
      <c r="Q27" s="20">
        <v>0</v>
      </c>
      <c r="R27" s="20">
        <v>0</v>
      </c>
      <c r="S27" s="20">
        <v>3</v>
      </c>
      <c r="T27" s="20">
        <v>0</v>
      </c>
      <c r="U27" s="20">
        <v>2</v>
      </c>
      <c r="V27" s="20">
        <v>3</v>
      </c>
      <c r="W27" s="20">
        <v>14</v>
      </c>
      <c r="X27" s="20">
        <v>0</v>
      </c>
      <c r="Y27" s="20">
        <v>14</v>
      </c>
      <c r="Z27" s="20">
        <v>52</v>
      </c>
      <c r="AA27" s="20">
        <v>0</v>
      </c>
      <c r="AB27" s="20">
        <v>0</v>
      </c>
      <c r="AC27" s="20">
        <v>0</v>
      </c>
      <c r="AD27" s="20">
        <v>0</v>
      </c>
      <c r="AE27" s="20">
        <v>0</v>
      </c>
      <c r="AF27" s="20">
        <v>0</v>
      </c>
      <c r="AG27" s="20">
        <v>0</v>
      </c>
      <c r="AH27" s="20">
        <v>0</v>
      </c>
      <c r="AI27" s="20">
        <v>0</v>
      </c>
      <c r="AJ27" s="20">
        <v>0</v>
      </c>
      <c r="AK27" s="20">
        <v>0</v>
      </c>
      <c r="AL27" s="20">
        <v>0</v>
      </c>
      <c r="AM27" s="20">
        <v>1</v>
      </c>
      <c r="AN27" s="20">
        <v>0</v>
      </c>
      <c r="AO27" s="20">
        <v>3</v>
      </c>
      <c r="AP27" s="20">
        <v>0</v>
      </c>
      <c r="AQ27" s="20">
        <v>8</v>
      </c>
      <c r="AR27" s="20">
        <v>0</v>
      </c>
      <c r="AS27" s="20">
        <v>14</v>
      </c>
      <c r="AT27" s="20">
        <v>20</v>
      </c>
      <c r="AU27" s="20">
        <v>0</v>
      </c>
      <c r="AV27" s="20">
        <v>0</v>
      </c>
      <c r="AW27" s="20">
        <v>0</v>
      </c>
      <c r="AX27" s="20">
        <v>0</v>
      </c>
      <c r="AY27" s="20">
        <v>0</v>
      </c>
      <c r="AZ27" s="20">
        <v>0</v>
      </c>
      <c r="BA27" s="20">
        <v>0</v>
      </c>
      <c r="BB27" s="20">
        <v>0</v>
      </c>
      <c r="BC27" s="20">
        <v>0</v>
      </c>
      <c r="BD27" s="20">
        <v>0</v>
      </c>
      <c r="BE27" s="20">
        <v>0</v>
      </c>
      <c r="BF27" s="20">
        <v>0</v>
      </c>
      <c r="BG27" s="20">
        <v>0</v>
      </c>
      <c r="BH27" s="20">
        <v>0</v>
      </c>
      <c r="BI27" s="20">
        <v>0</v>
      </c>
      <c r="BJ27" s="20">
        <v>0</v>
      </c>
      <c r="BK27" s="20">
        <v>0</v>
      </c>
      <c r="BL27" s="20">
        <v>0</v>
      </c>
      <c r="BM27" s="20">
        <v>1</v>
      </c>
      <c r="BN27" s="20">
        <v>0</v>
      </c>
      <c r="BO27" s="20">
        <v>0</v>
      </c>
      <c r="BP27" s="20">
        <v>0</v>
      </c>
      <c r="BQ27" s="20">
        <v>0</v>
      </c>
      <c r="BR27" s="20">
        <v>0</v>
      </c>
      <c r="BS27" s="20">
        <v>3</v>
      </c>
      <c r="BT27" s="20">
        <v>0</v>
      </c>
      <c r="BU27" s="20">
        <v>0</v>
      </c>
      <c r="BV27" s="20">
        <v>7</v>
      </c>
      <c r="BW27" s="20">
        <v>3</v>
      </c>
      <c r="BX27" s="20">
        <v>0</v>
      </c>
      <c r="BY27" s="20">
        <v>6</v>
      </c>
      <c r="BZ27" s="20">
        <v>1</v>
      </c>
      <c r="CA27" s="20">
        <v>7</v>
      </c>
      <c r="CB27" s="20">
        <v>0</v>
      </c>
      <c r="CC27" s="20">
        <v>7</v>
      </c>
      <c r="CD27" s="20">
        <v>35</v>
      </c>
      <c r="CE27" s="20">
        <v>0</v>
      </c>
      <c r="CF27" s="20">
        <v>0</v>
      </c>
      <c r="CG27" s="20">
        <v>0</v>
      </c>
      <c r="CH27" s="20">
        <v>0</v>
      </c>
      <c r="CI27" s="20">
        <v>0</v>
      </c>
      <c r="CJ27" s="20">
        <v>0</v>
      </c>
      <c r="CK27" s="20">
        <v>0</v>
      </c>
      <c r="CL27" s="20">
        <v>0</v>
      </c>
    </row>
    <row r="28" spans="2:90" ht="20.100000000000001" customHeight="1" thickBot="1" x14ac:dyDescent="0.25">
      <c r="B28" s="7" t="s">
        <v>39</v>
      </c>
      <c r="C28" s="9">
        <f>SUM(C11:C27)</f>
        <v>5575</v>
      </c>
      <c r="D28" s="9">
        <f t="shared" ref="D28:AT28" si="0">SUM(D11:D27)</f>
        <v>181</v>
      </c>
      <c r="E28" s="9">
        <f t="shared" si="0"/>
        <v>5534</v>
      </c>
      <c r="F28" s="9">
        <f t="shared" si="0"/>
        <v>19517</v>
      </c>
      <c r="G28" s="9">
        <f t="shared" si="0"/>
        <v>31</v>
      </c>
      <c r="H28" s="9">
        <f t="shared" si="0"/>
        <v>0</v>
      </c>
      <c r="I28" s="9">
        <f t="shared" si="0"/>
        <v>22</v>
      </c>
      <c r="J28" s="9">
        <f t="shared" si="0"/>
        <v>142</v>
      </c>
      <c r="K28" s="9">
        <f t="shared" si="0"/>
        <v>10</v>
      </c>
      <c r="L28" s="9">
        <f t="shared" si="0"/>
        <v>0</v>
      </c>
      <c r="M28" s="9">
        <f t="shared" si="0"/>
        <v>13</v>
      </c>
      <c r="N28" s="9">
        <f t="shared" si="0"/>
        <v>40</v>
      </c>
      <c r="O28" s="9">
        <f t="shared" si="0"/>
        <v>3</v>
      </c>
      <c r="P28" s="9">
        <f t="shared" si="0"/>
        <v>0</v>
      </c>
      <c r="Q28" s="9">
        <f t="shared" si="0"/>
        <v>1</v>
      </c>
      <c r="R28" s="9">
        <f t="shared" si="0"/>
        <v>9</v>
      </c>
      <c r="S28" s="9">
        <f t="shared" si="0"/>
        <v>206</v>
      </c>
      <c r="T28" s="9">
        <f t="shared" si="0"/>
        <v>80</v>
      </c>
      <c r="U28" s="9">
        <f t="shared" si="0"/>
        <v>270</v>
      </c>
      <c r="V28" s="9">
        <f t="shared" si="0"/>
        <v>308</v>
      </c>
      <c r="W28" s="9">
        <f t="shared" si="0"/>
        <v>1767</v>
      </c>
      <c r="X28" s="9">
        <f t="shared" si="0"/>
        <v>8</v>
      </c>
      <c r="Y28" s="9">
        <f t="shared" si="0"/>
        <v>1745</v>
      </c>
      <c r="Z28" s="9">
        <f t="shared" si="0"/>
        <v>6450</v>
      </c>
      <c r="AA28" s="9">
        <f t="shared" si="0"/>
        <v>19</v>
      </c>
      <c r="AB28" s="9">
        <f t="shared" si="0"/>
        <v>1</v>
      </c>
      <c r="AC28" s="9">
        <f t="shared" si="0"/>
        <v>25</v>
      </c>
      <c r="AD28" s="9">
        <f t="shared" si="0"/>
        <v>17</v>
      </c>
      <c r="AE28" s="9">
        <f t="shared" si="0"/>
        <v>55</v>
      </c>
      <c r="AF28" s="9">
        <f t="shared" si="0"/>
        <v>1</v>
      </c>
      <c r="AG28" s="9">
        <f t="shared" si="0"/>
        <v>55</v>
      </c>
      <c r="AH28" s="9">
        <f t="shared" si="0"/>
        <v>152</v>
      </c>
      <c r="AI28" s="9">
        <f t="shared" si="0"/>
        <v>0</v>
      </c>
      <c r="AJ28" s="9">
        <f t="shared" si="0"/>
        <v>0</v>
      </c>
      <c r="AK28" s="9">
        <f t="shared" si="0"/>
        <v>1</v>
      </c>
      <c r="AL28" s="9">
        <f t="shared" si="0"/>
        <v>0</v>
      </c>
      <c r="AM28" s="9">
        <f t="shared" si="0"/>
        <v>105</v>
      </c>
      <c r="AN28" s="9">
        <f t="shared" si="0"/>
        <v>17</v>
      </c>
      <c r="AO28" s="9">
        <f t="shared" si="0"/>
        <v>121</v>
      </c>
      <c r="AP28" s="9">
        <f t="shared" si="0"/>
        <v>185</v>
      </c>
      <c r="AQ28" s="9">
        <f t="shared" si="0"/>
        <v>1133</v>
      </c>
      <c r="AR28" s="9">
        <f t="shared" si="0"/>
        <v>1</v>
      </c>
      <c r="AS28" s="9">
        <f t="shared" si="0"/>
        <v>1026</v>
      </c>
      <c r="AT28" s="9">
        <f t="shared" si="0"/>
        <v>3493</v>
      </c>
      <c r="AU28" s="9">
        <f t="shared" ref="AU28" si="1">SUM(AU11:AU27)</f>
        <v>19</v>
      </c>
      <c r="AV28" s="9">
        <f t="shared" ref="AV28:CL28" si="2">SUM(AV11:AV27)</f>
        <v>0</v>
      </c>
      <c r="AW28" s="9">
        <f t="shared" si="2"/>
        <v>17</v>
      </c>
      <c r="AX28" s="9">
        <f t="shared" si="2"/>
        <v>59</v>
      </c>
      <c r="AY28" s="9">
        <f t="shared" si="2"/>
        <v>97</v>
      </c>
      <c r="AZ28" s="9">
        <f t="shared" si="2"/>
        <v>0</v>
      </c>
      <c r="BA28" s="9">
        <f t="shared" si="2"/>
        <v>111</v>
      </c>
      <c r="BB28" s="9">
        <f t="shared" si="2"/>
        <v>249</v>
      </c>
      <c r="BC28" s="9">
        <f t="shared" si="2"/>
        <v>1</v>
      </c>
      <c r="BD28" s="9">
        <f t="shared" si="2"/>
        <v>0</v>
      </c>
      <c r="BE28" s="9">
        <f t="shared" si="2"/>
        <v>0</v>
      </c>
      <c r="BF28" s="9">
        <f t="shared" si="2"/>
        <v>2</v>
      </c>
      <c r="BG28" s="9">
        <f t="shared" si="2"/>
        <v>0</v>
      </c>
      <c r="BH28" s="9">
        <f t="shared" si="2"/>
        <v>0</v>
      </c>
      <c r="BI28" s="9">
        <f t="shared" si="2"/>
        <v>0</v>
      </c>
      <c r="BJ28" s="9">
        <f t="shared" si="2"/>
        <v>1</v>
      </c>
      <c r="BK28" s="9">
        <f t="shared" si="2"/>
        <v>19</v>
      </c>
      <c r="BL28" s="9">
        <f t="shared" si="2"/>
        <v>0</v>
      </c>
      <c r="BM28" s="9">
        <f t="shared" si="2"/>
        <v>28</v>
      </c>
      <c r="BN28" s="9">
        <f t="shared" si="2"/>
        <v>59</v>
      </c>
      <c r="BO28" s="9">
        <f t="shared" si="2"/>
        <v>0</v>
      </c>
      <c r="BP28" s="9">
        <f t="shared" si="2"/>
        <v>0</v>
      </c>
      <c r="BQ28" s="9">
        <f t="shared" si="2"/>
        <v>0</v>
      </c>
      <c r="BR28" s="9">
        <f t="shared" si="2"/>
        <v>2</v>
      </c>
      <c r="BS28" s="9">
        <f t="shared" si="2"/>
        <v>154</v>
      </c>
      <c r="BT28" s="9">
        <f t="shared" si="2"/>
        <v>0</v>
      </c>
      <c r="BU28" s="9">
        <f t="shared" si="2"/>
        <v>147</v>
      </c>
      <c r="BV28" s="9">
        <f t="shared" si="2"/>
        <v>726</v>
      </c>
      <c r="BW28" s="9">
        <f t="shared" si="2"/>
        <v>177</v>
      </c>
      <c r="BX28" s="9">
        <f t="shared" si="2"/>
        <v>64</v>
      </c>
      <c r="BY28" s="9">
        <f t="shared" si="2"/>
        <v>231</v>
      </c>
      <c r="BZ28" s="9">
        <f t="shared" si="2"/>
        <v>478</v>
      </c>
      <c r="CA28" s="9">
        <f t="shared" si="2"/>
        <v>1772</v>
      </c>
      <c r="CB28" s="9">
        <f t="shared" si="2"/>
        <v>9</v>
      </c>
      <c r="CC28" s="9">
        <f t="shared" si="2"/>
        <v>1715</v>
      </c>
      <c r="CD28" s="9">
        <f t="shared" si="2"/>
        <v>7119</v>
      </c>
      <c r="CE28" s="9">
        <f t="shared" si="2"/>
        <v>1</v>
      </c>
      <c r="CF28" s="9">
        <f t="shared" si="2"/>
        <v>0</v>
      </c>
      <c r="CG28" s="9">
        <f t="shared" si="2"/>
        <v>1</v>
      </c>
      <c r="CH28" s="9">
        <f t="shared" si="2"/>
        <v>4</v>
      </c>
      <c r="CI28" s="9">
        <f t="shared" si="2"/>
        <v>6</v>
      </c>
      <c r="CJ28" s="9">
        <f t="shared" si="2"/>
        <v>0</v>
      </c>
      <c r="CK28" s="9">
        <f t="shared" si="2"/>
        <v>5</v>
      </c>
      <c r="CL28" s="9">
        <f t="shared" si="2"/>
        <v>22</v>
      </c>
    </row>
    <row r="29" spans="2:90" x14ac:dyDescent="0.2"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/>
      <c r="AA29" s="54"/>
      <c r="AB29" s="54"/>
      <c r="AC29" s="54"/>
      <c r="AD29" s="54"/>
      <c r="AE29" s="54"/>
      <c r="AF29" s="54"/>
      <c r="AG29" s="54"/>
      <c r="AH29" s="54"/>
      <c r="AI29" s="54"/>
      <c r="AJ29" s="54"/>
      <c r="AK29" s="54"/>
      <c r="AL29" s="54"/>
      <c r="AM29" s="54"/>
      <c r="AN29" s="54"/>
      <c r="AO29" s="54"/>
      <c r="AP29" s="54"/>
      <c r="AQ29" s="54"/>
      <c r="AR29" s="54"/>
      <c r="AS29" s="54"/>
      <c r="AT29" s="54"/>
      <c r="AU29" s="54"/>
      <c r="AV29" s="54"/>
      <c r="AW29" s="54"/>
      <c r="AX29" s="54"/>
      <c r="AY29" s="54"/>
      <c r="AZ29" s="54"/>
      <c r="BA29" s="54"/>
      <c r="BB29" s="54"/>
      <c r="BC29" s="54"/>
      <c r="BD29" s="54"/>
      <c r="BE29" s="54"/>
      <c r="BF29" s="54"/>
      <c r="BG29" s="54"/>
      <c r="BH29" s="54"/>
      <c r="BI29" s="54"/>
      <c r="BJ29" s="54"/>
      <c r="BK29" s="54"/>
      <c r="BL29" s="54"/>
      <c r="BM29" s="54"/>
      <c r="BN29" s="54"/>
      <c r="BO29" s="54"/>
      <c r="BP29" s="54"/>
      <c r="BQ29" s="54"/>
      <c r="BR29" s="54"/>
      <c r="BS29" s="54"/>
      <c r="BT29" s="54"/>
      <c r="BU29" s="54"/>
      <c r="BV29" s="54"/>
      <c r="BW29" s="54"/>
      <c r="BX29" s="54"/>
      <c r="BY29" s="54"/>
      <c r="BZ29" s="54"/>
      <c r="CA29" s="54"/>
      <c r="CB29" s="54"/>
      <c r="CC29" s="54"/>
      <c r="CD29" s="54"/>
      <c r="CE29" s="54"/>
      <c r="CF29" s="54"/>
      <c r="CG29" s="54"/>
      <c r="CH29" s="54"/>
      <c r="CI29" s="54"/>
      <c r="CJ29" s="54"/>
      <c r="CK29" s="54"/>
      <c r="CL29" s="54"/>
    </row>
  </sheetData>
  <mergeCells count="22">
    <mergeCell ref="AY9:BB9"/>
    <mergeCell ref="C9:F9"/>
    <mergeCell ref="G9:J9"/>
    <mergeCell ref="K9:N9"/>
    <mergeCell ref="O9:R9"/>
    <mergeCell ref="S9:V9"/>
    <mergeCell ref="W9:Z9"/>
    <mergeCell ref="AA9:AD9"/>
    <mergeCell ref="AE9:AH9"/>
    <mergeCell ref="AI9:AL9"/>
    <mergeCell ref="AM9:AP9"/>
    <mergeCell ref="AQ9:AT9"/>
    <mergeCell ref="AU9:AX9"/>
    <mergeCell ref="BC9:BF9"/>
    <mergeCell ref="CE9:CH9"/>
    <mergeCell ref="CI9:CL9"/>
    <mergeCell ref="BG9:BJ9"/>
    <mergeCell ref="BK9:BN9"/>
    <mergeCell ref="BO9:BR9"/>
    <mergeCell ref="BS9:BV9"/>
    <mergeCell ref="BW9:BZ9"/>
    <mergeCell ref="CA9:CD9"/>
  </mergeCells>
  <pageMargins left="0.7" right="0.7" top="0.75" bottom="0.75" header="0.3" footer="0.3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9:N29"/>
  <sheetViews>
    <sheetView workbookViewId="0"/>
  </sheetViews>
  <sheetFormatPr baseColWidth="10" defaultRowHeight="12.75" x14ac:dyDescent="0.2"/>
  <cols>
    <col min="1" max="1" width="8.625" customWidth="1"/>
    <col min="2" max="2" width="27" customWidth="1"/>
    <col min="3" max="3" width="15" customWidth="1"/>
    <col min="4" max="4" width="11.25" bestFit="1" customWidth="1"/>
    <col min="5" max="5" width="12.5" bestFit="1" customWidth="1"/>
    <col min="6" max="6" width="15" customWidth="1"/>
    <col min="7" max="7" width="11.25" bestFit="1" customWidth="1"/>
    <col min="8" max="8" width="12.5" bestFit="1" customWidth="1"/>
    <col min="9" max="9" width="15" customWidth="1"/>
    <col min="10" max="10" width="11.25" bestFit="1" customWidth="1"/>
    <col min="11" max="11" width="12.5" bestFit="1" customWidth="1"/>
    <col min="12" max="12" width="15" customWidth="1"/>
    <col min="13" max="13" width="11.25" bestFit="1" customWidth="1"/>
    <col min="14" max="14" width="12.5" bestFit="1" customWidth="1"/>
    <col min="19" max="19" width="12.5" customWidth="1"/>
  </cols>
  <sheetData>
    <row r="9" spans="2:14" ht="44.25" customHeight="1" thickBot="1" x14ac:dyDescent="0.25">
      <c r="C9" s="67" t="s">
        <v>99</v>
      </c>
      <c r="D9" s="64"/>
      <c r="E9" s="64"/>
      <c r="F9" s="67" t="s">
        <v>100</v>
      </c>
      <c r="G9" s="64"/>
      <c r="H9" s="64"/>
      <c r="I9" s="67" t="s">
        <v>101</v>
      </c>
      <c r="J9" s="64"/>
      <c r="K9" s="64"/>
      <c r="L9" s="67" t="s">
        <v>102</v>
      </c>
      <c r="M9" s="64"/>
      <c r="N9" s="64"/>
    </row>
    <row r="10" spans="2:14" ht="42" customHeight="1" thickBot="1" x14ac:dyDescent="0.25">
      <c r="C10" s="8" t="s">
        <v>48</v>
      </c>
      <c r="D10" s="8" t="s">
        <v>50</v>
      </c>
      <c r="E10" s="8" t="s">
        <v>103</v>
      </c>
      <c r="F10" s="8" t="s">
        <v>48</v>
      </c>
      <c r="G10" s="8" t="s">
        <v>50</v>
      </c>
      <c r="H10" s="8" t="s">
        <v>103</v>
      </c>
      <c r="I10" s="8" t="s">
        <v>48</v>
      </c>
      <c r="J10" s="8" t="s">
        <v>50</v>
      </c>
      <c r="K10" s="8" t="s">
        <v>103</v>
      </c>
      <c r="L10" s="8" t="s">
        <v>48</v>
      </c>
      <c r="M10" s="8" t="s">
        <v>50</v>
      </c>
      <c r="N10" s="8" t="s">
        <v>103</v>
      </c>
    </row>
    <row r="11" spans="2:14" ht="20.100000000000001" customHeight="1" thickBot="1" x14ac:dyDescent="0.25">
      <c r="B11" s="3" t="s">
        <v>22</v>
      </c>
      <c r="C11" s="18">
        <v>315</v>
      </c>
      <c r="D11" s="18">
        <v>284</v>
      </c>
      <c r="E11" s="18">
        <v>547</v>
      </c>
      <c r="F11" s="18">
        <v>45</v>
      </c>
      <c r="G11" s="18">
        <v>38</v>
      </c>
      <c r="H11" s="18">
        <v>36</v>
      </c>
      <c r="I11" s="18">
        <v>241</v>
      </c>
      <c r="J11" s="18">
        <v>211</v>
      </c>
      <c r="K11" s="18">
        <v>462</v>
      </c>
      <c r="L11" s="18">
        <v>29</v>
      </c>
      <c r="M11" s="18">
        <v>35</v>
      </c>
      <c r="N11" s="18">
        <v>49</v>
      </c>
    </row>
    <row r="12" spans="2:14" ht="20.100000000000001" customHeight="1" thickBot="1" x14ac:dyDescent="0.25">
      <c r="B12" s="4" t="s">
        <v>23</v>
      </c>
      <c r="C12" s="19">
        <v>49</v>
      </c>
      <c r="D12" s="19">
        <v>49</v>
      </c>
      <c r="E12" s="19">
        <v>34</v>
      </c>
      <c r="F12" s="19">
        <v>9</v>
      </c>
      <c r="G12" s="19">
        <v>7</v>
      </c>
      <c r="H12" s="19">
        <v>7</v>
      </c>
      <c r="I12" s="19">
        <v>39</v>
      </c>
      <c r="J12" s="19">
        <v>41</v>
      </c>
      <c r="K12" s="19">
        <v>26</v>
      </c>
      <c r="L12" s="19">
        <v>1</v>
      </c>
      <c r="M12" s="19">
        <v>1</v>
      </c>
      <c r="N12" s="19">
        <v>1</v>
      </c>
    </row>
    <row r="13" spans="2:14" ht="20.100000000000001" customHeight="1" thickBot="1" x14ac:dyDescent="0.25">
      <c r="B13" s="4" t="s">
        <v>24</v>
      </c>
      <c r="C13" s="19">
        <v>49</v>
      </c>
      <c r="D13" s="19">
        <v>26</v>
      </c>
      <c r="E13" s="19">
        <v>43</v>
      </c>
      <c r="F13" s="19">
        <v>8</v>
      </c>
      <c r="G13" s="19">
        <v>3</v>
      </c>
      <c r="H13" s="19">
        <v>9</v>
      </c>
      <c r="I13" s="19">
        <v>32</v>
      </c>
      <c r="J13" s="19">
        <v>16</v>
      </c>
      <c r="K13" s="19">
        <v>31</v>
      </c>
      <c r="L13" s="19">
        <v>9</v>
      </c>
      <c r="M13" s="19">
        <v>7</v>
      </c>
      <c r="N13" s="19">
        <v>3</v>
      </c>
    </row>
    <row r="14" spans="2:14" ht="20.100000000000001" customHeight="1" thickBot="1" x14ac:dyDescent="0.25">
      <c r="B14" s="4" t="s">
        <v>25</v>
      </c>
      <c r="C14" s="19">
        <v>35</v>
      </c>
      <c r="D14" s="19">
        <v>34</v>
      </c>
      <c r="E14" s="19">
        <v>44</v>
      </c>
      <c r="F14" s="19">
        <v>6</v>
      </c>
      <c r="G14" s="19">
        <v>8</v>
      </c>
      <c r="H14" s="19">
        <v>11</v>
      </c>
      <c r="I14" s="19">
        <v>26</v>
      </c>
      <c r="J14" s="19">
        <v>24</v>
      </c>
      <c r="K14" s="19">
        <v>31</v>
      </c>
      <c r="L14" s="19">
        <v>3</v>
      </c>
      <c r="M14" s="19">
        <v>2</v>
      </c>
      <c r="N14" s="19">
        <v>2</v>
      </c>
    </row>
    <row r="15" spans="2:14" ht="20.100000000000001" customHeight="1" thickBot="1" x14ac:dyDescent="0.25">
      <c r="B15" s="4" t="s">
        <v>26</v>
      </c>
      <c r="C15" s="19">
        <v>70</v>
      </c>
      <c r="D15" s="19">
        <v>79</v>
      </c>
      <c r="E15" s="19">
        <v>97</v>
      </c>
      <c r="F15" s="19">
        <v>19</v>
      </c>
      <c r="G15" s="19">
        <v>17</v>
      </c>
      <c r="H15" s="19">
        <v>11</v>
      </c>
      <c r="I15" s="19">
        <v>46</v>
      </c>
      <c r="J15" s="19">
        <v>61</v>
      </c>
      <c r="K15" s="19">
        <v>75</v>
      </c>
      <c r="L15" s="19">
        <v>5</v>
      </c>
      <c r="M15" s="19">
        <v>1</v>
      </c>
      <c r="N15" s="19">
        <v>11</v>
      </c>
    </row>
    <row r="16" spans="2:14" ht="20.100000000000001" customHeight="1" thickBot="1" x14ac:dyDescent="0.25">
      <c r="B16" s="4" t="s">
        <v>27</v>
      </c>
      <c r="C16" s="19">
        <v>11</v>
      </c>
      <c r="D16" s="19">
        <v>7</v>
      </c>
      <c r="E16" s="19">
        <v>25</v>
      </c>
      <c r="F16" s="19">
        <v>3</v>
      </c>
      <c r="G16" s="19">
        <v>0</v>
      </c>
      <c r="H16" s="19">
        <v>3</v>
      </c>
      <c r="I16" s="19">
        <v>8</v>
      </c>
      <c r="J16" s="19">
        <v>7</v>
      </c>
      <c r="K16" s="19">
        <v>22</v>
      </c>
      <c r="L16" s="19">
        <v>0</v>
      </c>
      <c r="M16" s="19">
        <v>0</v>
      </c>
      <c r="N16" s="19">
        <v>0</v>
      </c>
    </row>
    <row r="17" spans="2:14" ht="20.100000000000001" customHeight="1" thickBot="1" x14ac:dyDescent="0.25">
      <c r="B17" s="4" t="s">
        <v>28</v>
      </c>
      <c r="C17" s="19">
        <v>60</v>
      </c>
      <c r="D17" s="19">
        <v>65</v>
      </c>
      <c r="E17" s="19">
        <v>78</v>
      </c>
      <c r="F17" s="19">
        <v>15</v>
      </c>
      <c r="G17" s="19">
        <v>12</v>
      </c>
      <c r="H17" s="19">
        <v>18</v>
      </c>
      <c r="I17" s="19">
        <v>28</v>
      </c>
      <c r="J17" s="19">
        <v>37</v>
      </c>
      <c r="K17" s="19">
        <v>58</v>
      </c>
      <c r="L17" s="19">
        <v>17</v>
      </c>
      <c r="M17" s="19">
        <v>16</v>
      </c>
      <c r="N17" s="19">
        <v>2</v>
      </c>
    </row>
    <row r="18" spans="2:14" ht="20.100000000000001" customHeight="1" thickBot="1" x14ac:dyDescent="0.25">
      <c r="B18" s="4" t="s">
        <v>29</v>
      </c>
      <c r="C18" s="19">
        <v>42</v>
      </c>
      <c r="D18" s="19">
        <v>53</v>
      </c>
      <c r="E18" s="19">
        <v>157</v>
      </c>
      <c r="F18" s="19">
        <v>9</v>
      </c>
      <c r="G18" s="19">
        <v>11</v>
      </c>
      <c r="H18" s="19">
        <v>16</v>
      </c>
      <c r="I18" s="19">
        <v>22</v>
      </c>
      <c r="J18" s="19">
        <v>27</v>
      </c>
      <c r="K18" s="19">
        <v>127</v>
      </c>
      <c r="L18" s="19">
        <v>11</v>
      </c>
      <c r="M18" s="19">
        <v>15</v>
      </c>
      <c r="N18" s="19">
        <v>14</v>
      </c>
    </row>
    <row r="19" spans="2:14" ht="20.100000000000001" customHeight="1" thickBot="1" x14ac:dyDescent="0.25">
      <c r="B19" s="4" t="s">
        <v>30</v>
      </c>
      <c r="C19" s="19">
        <v>359</v>
      </c>
      <c r="D19" s="19">
        <v>340</v>
      </c>
      <c r="E19" s="19">
        <v>857</v>
      </c>
      <c r="F19" s="19">
        <v>84</v>
      </c>
      <c r="G19" s="19">
        <v>87</v>
      </c>
      <c r="H19" s="19">
        <v>153</v>
      </c>
      <c r="I19" s="19">
        <v>231</v>
      </c>
      <c r="J19" s="19">
        <v>230</v>
      </c>
      <c r="K19" s="19">
        <v>628</v>
      </c>
      <c r="L19" s="19">
        <v>44</v>
      </c>
      <c r="M19" s="19">
        <v>23</v>
      </c>
      <c r="N19" s="19">
        <v>76</v>
      </c>
    </row>
    <row r="20" spans="2:14" ht="20.100000000000001" customHeight="1" thickBot="1" x14ac:dyDescent="0.25">
      <c r="B20" s="4" t="s">
        <v>31</v>
      </c>
      <c r="C20" s="19">
        <v>205</v>
      </c>
      <c r="D20" s="19">
        <v>193</v>
      </c>
      <c r="E20" s="19">
        <v>300</v>
      </c>
      <c r="F20" s="19">
        <v>34</v>
      </c>
      <c r="G20" s="19">
        <v>31</v>
      </c>
      <c r="H20" s="19">
        <v>61</v>
      </c>
      <c r="I20" s="19">
        <v>157</v>
      </c>
      <c r="J20" s="19">
        <v>143</v>
      </c>
      <c r="K20" s="19">
        <v>212</v>
      </c>
      <c r="L20" s="19">
        <v>14</v>
      </c>
      <c r="M20" s="19">
        <v>19</v>
      </c>
      <c r="N20" s="19">
        <v>27</v>
      </c>
    </row>
    <row r="21" spans="2:14" ht="20.100000000000001" customHeight="1" thickBot="1" x14ac:dyDescent="0.25">
      <c r="B21" s="4" t="s">
        <v>32</v>
      </c>
      <c r="C21" s="19">
        <v>16</v>
      </c>
      <c r="D21" s="19">
        <v>12</v>
      </c>
      <c r="E21" s="19">
        <v>72</v>
      </c>
      <c r="F21" s="19">
        <v>3</v>
      </c>
      <c r="G21" s="19">
        <v>2</v>
      </c>
      <c r="H21" s="19">
        <v>9</v>
      </c>
      <c r="I21" s="19">
        <v>13</v>
      </c>
      <c r="J21" s="19">
        <v>10</v>
      </c>
      <c r="K21" s="19">
        <v>63</v>
      </c>
      <c r="L21" s="19">
        <v>0</v>
      </c>
      <c r="M21" s="19">
        <v>0</v>
      </c>
      <c r="N21" s="19">
        <v>0</v>
      </c>
    </row>
    <row r="22" spans="2:14" ht="20.100000000000001" customHeight="1" thickBot="1" x14ac:dyDescent="0.25">
      <c r="B22" s="4" t="s">
        <v>33</v>
      </c>
      <c r="C22" s="19">
        <v>53</v>
      </c>
      <c r="D22" s="19">
        <v>41</v>
      </c>
      <c r="E22" s="19">
        <v>169</v>
      </c>
      <c r="F22" s="19">
        <v>8</v>
      </c>
      <c r="G22" s="19">
        <v>6</v>
      </c>
      <c r="H22" s="19">
        <v>38</v>
      </c>
      <c r="I22" s="19">
        <v>43</v>
      </c>
      <c r="J22" s="19">
        <v>32</v>
      </c>
      <c r="K22" s="19">
        <v>128</v>
      </c>
      <c r="L22" s="19">
        <v>2</v>
      </c>
      <c r="M22" s="19">
        <v>3</v>
      </c>
      <c r="N22" s="19">
        <v>3</v>
      </c>
    </row>
    <row r="23" spans="2:14" ht="20.100000000000001" customHeight="1" thickBot="1" x14ac:dyDescent="0.25">
      <c r="B23" s="4" t="s">
        <v>34</v>
      </c>
      <c r="C23" s="19">
        <v>213</v>
      </c>
      <c r="D23" s="19">
        <v>217</v>
      </c>
      <c r="E23" s="19">
        <v>298</v>
      </c>
      <c r="F23" s="19">
        <v>21</v>
      </c>
      <c r="G23" s="19">
        <v>31</v>
      </c>
      <c r="H23" s="19">
        <v>37</v>
      </c>
      <c r="I23" s="19">
        <v>171</v>
      </c>
      <c r="J23" s="19">
        <v>156</v>
      </c>
      <c r="K23" s="19">
        <v>239</v>
      </c>
      <c r="L23" s="19">
        <v>21</v>
      </c>
      <c r="M23" s="19">
        <v>30</v>
      </c>
      <c r="N23" s="19">
        <v>22</v>
      </c>
    </row>
    <row r="24" spans="2:14" ht="20.100000000000001" customHeight="1" thickBot="1" x14ac:dyDescent="0.25">
      <c r="B24" s="4" t="s">
        <v>35</v>
      </c>
      <c r="C24" s="19">
        <v>73</v>
      </c>
      <c r="D24" s="19">
        <v>66</v>
      </c>
      <c r="E24" s="19">
        <v>102</v>
      </c>
      <c r="F24" s="19">
        <v>3</v>
      </c>
      <c r="G24" s="19">
        <v>2</v>
      </c>
      <c r="H24" s="19">
        <v>5</v>
      </c>
      <c r="I24" s="19">
        <v>32</v>
      </c>
      <c r="J24" s="19">
        <v>22</v>
      </c>
      <c r="K24" s="19">
        <v>90</v>
      </c>
      <c r="L24" s="19">
        <v>38</v>
      </c>
      <c r="M24" s="19">
        <v>42</v>
      </c>
      <c r="N24" s="19">
        <v>7</v>
      </c>
    </row>
    <row r="25" spans="2:14" ht="20.100000000000001" customHeight="1" thickBot="1" x14ac:dyDescent="0.25">
      <c r="B25" s="4" t="s">
        <v>36</v>
      </c>
      <c r="C25" s="19">
        <v>37</v>
      </c>
      <c r="D25" s="19">
        <v>43</v>
      </c>
      <c r="E25" s="19">
        <v>23</v>
      </c>
      <c r="F25" s="19">
        <v>2</v>
      </c>
      <c r="G25" s="19">
        <v>6</v>
      </c>
      <c r="H25" s="19">
        <v>5</v>
      </c>
      <c r="I25" s="19">
        <v>30</v>
      </c>
      <c r="J25" s="19">
        <v>32</v>
      </c>
      <c r="K25" s="19">
        <v>17</v>
      </c>
      <c r="L25" s="19">
        <v>5</v>
      </c>
      <c r="M25" s="19">
        <v>5</v>
      </c>
      <c r="N25" s="19">
        <v>1</v>
      </c>
    </row>
    <row r="26" spans="2:14" ht="20.100000000000001" customHeight="1" thickBot="1" x14ac:dyDescent="0.25">
      <c r="B26" s="5" t="s">
        <v>37</v>
      </c>
      <c r="C26" s="19">
        <v>56</v>
      </c>
      <c r="D26" s="19">
        <v>66</v>
      </c>
      <c r="E26" s="19">
        <v>71</v>
      </c>
      <c r="F26" s="19">
        <v>5</v>
      </c>
      <c r="G26" s="19">
        <v>6</v>
      </c>
      <c r="H26" s="19">
        <v>6</v>
      </c>
      <c r="I26" s="19">
        <v>50</v>
      </c>
      <c r="J26" s="19">
        <v>42</v>
      </c>
      <c r="K26" s="19">
        <v>60</v>
      </c>
      <c r="L26" s="19">
        <v>1</v>
      </c>
      <c r="M26" s="19">
        <v>18</v>
      </c>
      <c r="N26" s="19">
        <v>5</v>
      </c>
    </row>
    <row r="27" spans="2:14" ht="20.100000000000001" customHeight="1" thickBot="1" x14ac:dyDescent="0.25">
      <c r="B27" s="6" t="s">
        <v>38</v>
      </c>
      <c r="C27" s="20">
        <v>27</v>
      </c>
      <c r="D27" s="20">
        <v>16</v>
      </c>
      <c r="E27" s="20">
        <v>19</v>
      </c>
      <c r="F27" s="20">
        <v>0</v>
      </c>
      <c r="G27" s="20">
        <v>0</v>
      </c>
      <c r="H27" s="20">
        <v>0</v>
      </c>
      <c r="I27" s="20">
        <v>27</v>
      </c>
      <c r="J27" s="20">
        <v>16</v>
      </c>
      <c r="K27" s="20">
        <v>19</v>
      </c>
      <c r="L27" s="20">
        <v>0</v>
      </c>
      <c r="M27" s="20">
        <v>0</v>
      </c>
      <c r="N27" s="20">
        <v>0</v>
      </c>
    </row>
    <row r="28" spans="2:14" ht="20.100000000000001" customHeight="1" thickBot="1" x14ac:dyDescent="0.25">
      <c r="B28" s="7" t="s">
        <v>39</v>
      </c>
      <c r="C28" s="9">
        <f>SUM(C11:C27)</f>
        <v>1670</v>
      </c>
      <c r="D28" s="9">
        <f t="shared" ref="D28:N28" si="0">SUM(D11:D27)</f>
        <v>1591</v>
      </c>
      <c r="E28" s="9">
        <f t="shared" si="0"/>
        <v>2936</v>
      </c>
      <c r="F28" s="9">
        <f t="shared" si="0"/>
        <v>274</v>
      </c>
      <c r="G28" s="9">
        <f t="shared" si="0"/>
        <v>267</v>
      </c>
      <c r="H28" s="9">
        <f t="shared" si="0"/>
        <v>425</v>
      </c>
      <c r="I28" s="9">
        <f t="shared" si="0"/>
        <v>1196</v>
      </c>
      <c r="J28" s="9">
        <f t="shared" si="0"/>
        <v>1107</v>
      </c>
      <c r="K28" s="9">
        <f t="shared" si="0"/>
        <v>2288</v>
      </c>
      <c r="L28" s="9">
        <f t="shared" si="0"/>
        <v>200</v>
      </c>
      <c r="M28" s="9">
        <f t="shared" si="0"/>
        <v>217</v>
      </c>
      <c r="N28" s="9">
        <f t="shared" si="0"/>
        <v>223</v>
      </c>
    </row>
    <row r="29" spans="2:14" x14ac:dyDescent="0.2"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</row>
  </sheetData>
  <mergeCells count="4">
    <mergeCell ref="C9:E9"/>
    <mergeCell ref="F9:H9"/>
    <mergeCell ref="I9:K9"/>
    <mergeCell ref="L9:N9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9:AI29"/>
  <sheetViews>
    <sheetView workbookViewId="0"/>
  </sheetViews>
  <sheetFormatPr baseColWidth="10" defaultRowHeight="12.75" x14ac:dyDescent="0.2"/>
  <cols>
    <col min="1" max="1" width="8.625" customWidth="1"/>
    <col min="2" max="2" width="27" customWidth="1"/>
    <col min="3" max="3" width="14.75" bestFit="1" customWidth="1"/>
    <col min="4" max="4" width="11.25" bestFit="1" customWidth="1"/>
    <col min="5" max="5" width="14.875" bestFit="1" customWidth="1"/>
    <col min="6" max="6" width="14.75" bestFit="1" customWidth="1"/>
    <col min="7" max="7" width="11.25" bestFit="1" customWidth="1"/>
    <col min="8" max="8" width="14.875" bestFit="1" customWidth="1"/>
    <col min="9" max="9" width="14.75" bestFit="1" customWidth="1"/>
    <col min="10" max="10" width="11.25" bestFit="1" customWidth="1"/>
    <col min="11" max="11" width="14.875" bestFit="1" customWidth="1"/>
    <col min="12" max="12" width="14.75" bestFit="1" customWidth="1"/>
    <col min="13" max="13" width="11.25" bestFit="1" customWidth="1"/>
    <col min="14" max="14" width="14.875" bestFit="1" customWidth="1"/>
    <col min="15" max="15" width="14.75" bestFit="1" customWidth="1"/>
    <col min="16" max="16" width="11.25" bestFit="1" customWidth="1"/>
    <col min="17" max="17" width="14.875" bestFit="1" customWidth="1"/>
    <col min="18" max="18" width="14.75" bestFit="1" customWidth="1"/>
    <col min="19" max="19" width="11.25" bestFit="1" customWidth="1"/>
    <col min="20" max="20" width="14.875" bestFit="1" customWidth="1"/>
    <col min="21" max="21" width="14.75" bestFit="1" customWidth="1"/>
    <col min="22" max="22" width="11.25" bestFit="1" customWidth="1"/>
    <col min="23" max="23" width="14.875" bestFit="1" customWidth="1"/>
    <col min="24" max="24" width="14.75" bestFit="1" customWidth="1"/>
    <col min="25" max="25" width="11.25" bestFit="1" customWidth="1"/>
    <col min="26" max="26" width="14.875" bestFit="1" customWidth="1"/>
    <col min="27" max="27" width="14.75" bestFit="1" customWidth="1"/>
    <col min="28" max="28" width="11.25" bestFit="1" customWidth="1"/>
    <col min="29" max="29" width="14.875" bestFit="1" customWidth="1"/>
    <col min="30" max="30" width="14.75" bestFit="1" customWidth="1"/>
    <col min="31" max="31" width="11.25" bestFit="1" customWidth="1"/>
    <col min="32" max="32" width="14.875" bestFit="1" customWidth="1"/>
    <col min="33" max="33" width="14.75" bestFit="1" customWidth="1"/>
    <col min="34" max="34" width="11.25" bestFit="1" customWidth="1"/>
    <col min="35" max="35" width="14.875" bestFit="1" customWidth="1"/>
  </cols>
  <sheetData>
    <row r="9" spans="2:35" ht="44.25" customHeight="1" thickBot="1" x14ac:dyDescent="0.25">
      <c r="B9" s="69"/>
      <c r="C9" s="67" t="s">
        <v>104</v>
      </c>
      <c r="D9" s="64"/>
      <c r="E9" s="68"/>
      <c r="F9" s="67" t="s">
        <v>105</v>
      </c>
      <c r="G9" s="64"/>
      <c r="H9" s="64"/>
      <c r="I9" s="67" t="s">
        <v>106</v>
      </c>
      <c r="J9" s="64"/>
      <c r="K9" s="64"/>
      <c r="L9" s="67" t="s">
        <v>265</v>
      </c>
      <c r="M9" s="64"/>
      <c r="N9" s="64"/>
      <c r="O9" s="67" t="s">
        <v>107</v>
      </c>
      <c r="P9" s="64"/>
      <c r="Q9" s="64"/>
      <c r="R9" s="67" t="s">
        <v>108</v>
      </c>
      <c r="S9" s="64"/>
      <c r="T9" s="64"/>
      <c r="U9" s="67" t="s">
        <v>109</v>
      </c>
      <c r="V9" s="64"/>
      <c r="W9" s="64"/>
      <c r="X9" s="67" t="s">
        <v>110</v>
      </c>
      <c r="Y9" s="64"/>
      <c r="Z9" s="64"/>
      <c r="AA9" s="67" t="s">
        <v>111</v>
      </c>
      <c r="AB9" s="64"/>
      <c r="AC9" s="64"/>
      <c r="AD9" s="67" t="s">
        <v>112</v>
      </c>
      <c r="AE9" s="64"/>
      <c r="AF9" s="64"/>
      <c r="AG9" s="67" t="s">
        <v>113</v>
      </c>
      <c r="AH9" s="64"/>
      <c r="AI9" s="64"/>
    </row>
    <row r="10" spans="2:35" ht="42.75" customHeight="1" thickBot="1" x14ac:dyDescent="0.25">
      <c r="B10" s="69"/>
      <c r="C10" s="8" t="s">
        <v>114</v>
      </c>
      <c r="D10" s="8" t="s">
        <v>50</v>
      </c>
      <c r="E10" s="8" t="s">
        <v>51</v>
      </c>
      <c r="F10" s="8" t="s">
        <v>115</v>
      </c>
      <c r="G10" s="8" t="s">
        <v>50</v>
      </c>
      <c r="H10" s="8" t="s">
        <v>51</v>
      </c>
      <c r="I10" s="8" t="s">
        <v>115</v>
      </c>
      <c r="J10" s="8" t="s">
        <v>50</v>
      </c>
      <c r="K10" s="8" t="s">
        <v>51</v>
      </c>
      <c r="L10" s="8" t="s">
        <v>115</v>
      </c>
      <c r="M10" s="8" t="s">
        <v>50</v>
      </c>
      <c r="N10" s="8" t="s">
        <v>51</v>
      </c>
      <c r="O10" s="8" t="s">
        <v>115</v>
      </c>
      <c r="P10" s="8" t="s">
        <v>50</v>
      </c>
      <c r="Q10" s="8" t="s">
        <v>51</v>
      </c>
      <c r="R10" s="8" t="s">
        <v>115</v>
      </c>
      <c r="S10" s="8" t="s">
        <v>50</v>
      </c>
      <c r="T10" s="8" t="s">
        <v>51</v>
      </c>
      <c r="U10" s="8" t="s">
        <v>115</v>
      </c>
      <c r="V10" s="8" t="s">
        <v>50</v>
      </c>
      <c r="W10" s="8" t="s">
        <v>51</v>
      </c>
      <c r="X10" s="8" t="s">
        <v>115</v>
      </c>
      <c r="Y10" s="8" t="s">
        <v>50</v>
      </c>
      <c r="Z10" s="8" t="s">
        <v>51</v>
      </c>
      <c r="AA10" s="8" t="s">
        <v>115</v>
      </c>
      <c r="AB10" s="8" t="s">
        <v>50</v>
      </c>
      <c r="AC10" s="8" t="s">
        <v>51</v>
      </c>
      <c r="AD10" s="8" t="s">
        <v>115</v>
      </c>
      <c r="AE10" s="8" t="s">
        <v>50</v>
      </c>
      <c r="AF10" s="8" t="s">
        <v>51</v>
      </c>
      <c r="AG10" s="8" t="s">
        <v>115</v>
      </c>
      <c r="AH10" s="8" t="s">
        <v>50</v>
      </c>
      <c r="AI10" s="8" t="s">
        <v>51</v>
      </c>
    </row>
    <row r="11" spans="2:35" ht="20.100000000000001" customHeight="1" thickBot="1" x14ac:dyDescent="0.25">
      <c r="B11" s="3" t="s">
        <v>22</v>
      </c>
      <c r="C11" s="18">
        <v>446</v>
      </c>
      <c r="D11" s="18">
        <v>456</v>
      </c>
      <c r="E11" s="18">
        <v>128</v>
      </c>
      <c r="F11" s="18">
        <v>445</v>
      </c>
      <c r="G11" s="18">
        <v>454</v>
      </c>
      <c r="H11" s="18">
        <v>124</v>
      </c>
      <c r="I11" s="18">
        <v>1</v>
      </c>
      <c r="J11" s="18">
        <v>2</v>
      </c>
      <c r="K11" s="18">
        <v>4</v>
      </c>
      <c r="L11" s="18">
        <v>0</v>
      </c>
      <c r="M11" s="18">
        <v>0</v>
      </c>
      <c r="N11" s="18">
        <v>0</v>
      </c>
      <c r="O11" s="18">
        <v>0</v>
      </c>
      <c r="P11" s="18">
        <v>0</v>
      </c>
      <c r="Q11" s="18">
        <v>0</v>
      </c>
      <c r="R11" s="18">
        <v>0</v>
      </c>
      <c r="S11" s="18">
        <v>0</v>
      </c>
      <c r="T11" s="18">
        <v>0</v>
      </c>
      <c r="U11" s="18">
        <v>68</v>
      </c>
      <c r="V11" s="18">
        <v>74</v>
      </c>
      <c r="W11" s="18">
        <v>22</v>
      </c>
      <c r="X11" s="18">
        <v>68</v>
      </c>
      <c r="Y11" s="18">
        <v>74</v>
      </c>
      <c r="Z11" s="18">
        <v>22</v>
      </c>
      <c r="AA11" s="18">
        <v>0</v>
      </c>
      <c r="AB11" s="18">
        <v>0</v>
      </c>
      <c r="AC11" s="18">
        <v>0</v>
      </c>
      <c r="AD11" s="18">
        <v>0</v>
      </c>
      <c r="AE11" s="18">
        <v>0</v>
      </c>
      <c r="AF11" s="18">
        <v>0</v>
      </c>
      <c r="AG11" s="18">
        <v>0</v>
      </c>
      <c r="AH11" s="18">
        <v>0</v>
      </c>
      <c r="AI11" s="18">
        <v>0</v>
      </c>
    </row>
    <row r="12" spans="2:35" ht="20.100000000000001" customHeight="1" thickBot="1" x14ac:dyDescent="0.25">
      <c r="B12" s="4" t="s">
        <v>23</v>
      </c>
      <c r="C12" s="19">
        <v>194</v>
      </c>
      <c r="D12" s="19">
        <v>176</v>
      </c>
      <c r="E12" s="19">
        <v>56</v>
      </c>
      <c r="F12" s="19">
        <v>194</v>
      </c>
      <c r="G12" s="19">
        <v>176</v>
      </c>
      <c r="H12" s="19">
        <v>56</v>
      </c>
      <c r="I12" s="19">
        <v>0</v>
      </c>
      <c r="J12" s="19">
        <v>0</v>
      </c>
      <c r="K12" s="19">
        <v>0</v>
      </c>
      <c r="L12" s="19">
        <v>0</v>
      </c>
      <c r="M12" s="19">
        <v>0</v>
      </c>
      <c r="N12" s="19">
        <v>0</v>
      </c>
      <c r="O12" s="19">
        <v>0</v>
      </c>
      <c r="P12" s="19">
        <v>0</v>
      </c>
      <c r="Q12" s="19">
        <v>0</v>
      </c>
      <c r="R12" s="19">
        <v>0</v>
      </c>
      <c r="S12" s="19">
        <v>0</v>
      </c>
      <c r="T12" s="19">
        <v>0</v>
      </c>
      <c r="U12" s="19">
        <v>15</v>
      </c>
      <c r="V12" s="19">
        <v>16</v>
      </c>
      <c r="W12" s="19">
        <v>0</v>
      </c>
      <c r="X12" s="19">
        <v>15</v>
      </c>
      <c r="Y12" s="19">
        <v>16</v>
      </c>
      <c r="Z12" s="19">
        <v>0</v>
      </c>
      <c r="AA12" s="19">
        <v>0</v>
      </c>
      <c r="AB12" s="19">
        <v>0</v>
      </c>
      <c r="AC12" s="19">
        <v>0</v>
      </c>
      <c r="AD12" s="19">
        <v>0</v>
      </c>
      <c r="AE12" s="19">
        <v>0</v>
      </c>
      <c r="AF12" s="19">
        <v>0</v>
      </c>
      <c r="AG12" s="19">
        <v>0</v>
      </c>
      <c r="AH12" s="19">
        <v>0</v>
      </c>
      <c r="AI12" s="19">
        <v>0</v>
      </c>
    </row>
    <row r="13" spans="2:35" ht="20.100000000000001" customHeight="1" thickBot="1" x14ac:dyDescent="0.25">
      <c r="B13" s="4" t="s">
        <v>24</v>
      </c>
      <c r="C13" s="19">
        <v>109</v>
      </c>
      <c r="D13" s="19">
        <v>104</v>
      </c>
      <c r="E13" s="19">
        <v>25</v>
      </c>
      <c r="F13" s="19">
        <v>107</v>
      </c>
      <c r="G13" s="19">
        <v>102</v>
      </c>
      <c r="H13" s="19">
        <v>25</v>
      </c>
      <c r="I13" s="19">
        <v>2</v>
      </c>
      <c r="J13" s="19">
        <v>2</v>
      </c>
      <c r="K13" s="19">
        <v>0</v>
      </c>
      <c r="L13" s="19">
        <v>0</v>
      </c>
      <c r="M13" s="19">
        <v>0</v>
      </c>
      <c r="N13" s="19">
        <v>0</v>
      </c>
      <c r="O13" s="19">
        <v>0</v>
      </c>
      <c r="P13" s="19">
        <v>0</v>
      </c>
      <c r="Q13" s="19">
        <v>0</v>
      </c>
      <c r="R13" s="19">
        <v>0</v>
      </c>
      <c r="S13" s="19">
        <v>0</v>
      </c>
      <c r="T13" s="19">
        <v>0</v>
      </c>
      <c r="U13" s="19">
        <v>20</v>
      </c>
      <c r="V13" s="19">
        <v>20</v>
      </c>
      <c r="W13" s="19">
        <v>2</v>
      </c>
      <c r="X13" s="19">
        <v>20</v>
      </c>
      <c r="Y13" s="19">
        <v>20</v>
      </c>
      <c r="Z13" s="19">
        <v>2</v>
      </c>
      <c r="AA13" s="19">
        <v>0</v>
      </c>
      <c r="AB13" s="19">
        <v>0</v>
      </c>
      <c r="AC13" s="19">
        <v>0</v>
      </c>
      <c r="AD13" s="19">
        <v>0</v>
      </c>
      <c r="AE13" s="19">
        <v>0</v>
      </c>
      <c r="AF13" s="19">
        <v>0</v>
      </c>
      <c r="AG13" s="19">
        <v>0</v>
      </c>
      <c r="AH13" s="19">
        <v>0</v>
      </c>
      <c r="AI13" s="19">
        <v>0</v>
      </c>
    </row>
    <row r="14" spans="2:35" ht="20.100000000000001" customHeight="1" thickBot="1" x14ac:dyDescent="0.25">
      <c r="B14" s="4" t="s">
        <v>25</v>
      </c>
      <c r="C14" s="19">
        <v>107</v>
      </c>
      <c r="D14" s="19">
        <v>91</v>
      </c>
      <c r="E14" s="19">
        <v>43</v>
      </c>
      <c r="F14" s="19">
        <v>107</v>
      </c>
      <c r="G14" s="19">
        <v>91</v>
      </c>
      <c r="H14" s="19">
        <v>43</v>
      </c>
      <c r="I14" s="19">
        <v>0</v>
      </c>
      <c r="J14" s="19">
        <v>0</v>
      </c>
      <c r="K14" s="19">
        <v>0</v>
      </c>
      <c r="L14" s="19">
        <v>0</v>
      </c>
      <c r="M14" s="19">
        <v>0</v>
      </c>
      <c r="N14" s="19">
        <v>0</v>
      </c>
      <c r="O14" s="19">
        <v>0</v>
      </c>
      <c r="P14" s="19">
        <v>0</v>
      </c>
      <c r="Q14" s="19">
        <v>0</v>
      </c>
      <c r="R14" s="19">
        <v>0</v>
      </c>
      <c r="S14" s="19">
        <v>0</v>
      </c>
      <c r="T14" s="19">
        <v>0</v>
      </c>
      <c r="U14" s="19">
        <v>28</v>
      </c>
      <c r="V14" s="19">
        <v>26</v>
      </c>
      <c r="W14" s="19">
        <v>3</v>
      </c>
      <c r="X14" s="19">
        <v>28</v>
      </c>
      <c r="Y14" s="19">
        <v>26</v>
      </c>
      <c r="Z14" s="19">
        <v>3</v>
      </c>
      <c r="AA14" s="19">
        <v>0</v>
      </c>
      <c r="AB14" s="19">
        <v>0</v>
      </c>
      <c r="AC14" s="19">
        <v>0</v>
      </c>
      <c r="AD14" s="19">
        <v>0</v>
      </c>
      <c r="AE14" s="19">
        <v>0</v>
      </c>
      <c r="AF14" s="19">
        <v>0</v>
      </c>
      <c r="AG14" s="19">
        <v>0</v>
      </c>
      <c r="AH14" s="19">
        <v>0</v>
      </c>
      <c r="AI14" s="19">
        <v>0</v>
      </c>
    </row>
    <row r="15" spans="2:35" ht="20.100000000000001" customHeight="1" thickBot="1" x14ac:dyDescent="0.25">
      <c r="B15" s="4" t="s">
        <v>26</v>
      </c>
      <c r="C15" s="19">
        <v>165</v>
      </c>
      <c r="D15" s="19">
        <v>183</v>
      </c>
      <c r="E15" s="19">
        <v>44</v>
      </c>
      <c r="F15" s="19">
        <v>165</v>
      </c>
      <c r="G15" s="19">
        <v>183</v>
      </c>
      <c r="H15" s="19">
        <v>44</v>
      </c>
      <c r="I15" s="19">
        <v>0</v>
      </c>
      <c r="J15" s="19">
        <v>0</v>
      </c>
      <c r="K15" s="19">
        <v>0</v>
      </c>
      <c r="L15" s="19">
        <v>0</v>
      </c>
      <c r="M15" s="19">
        <v>0</v>
      </c>
      <c r="N15" s="19">
        <v>0</v>
      </c>
      <c r="O15" s="19">
        <v>0</v>
      </c>
      <c r="P15" s="19">
        <v>0</v>
      </c>
      <c r="Q15" s="19">
        <v>0</v>
      </c>
      <c r="R15" s="19">
        <v>0</v>
      </c>
      <c r="S15" s="19">
        <v>0</v>
      </c>
      <c r="T15" s="19">
        <v>0</v>
      </c>
      <c r="U15" s="19">
        <v>29</v>
      </c>
      <c r="V15" s="19">
        <v>28</v>
      </c>
      <c r="W15" s="19">
        <v>23</v>
      </c>
      <c r="X15" s="19">
        <v>29</v>
      </c>
      <c r="Y15" s="19">
        <v>28</v>
      </c>
      <c r="Z15" s="19">
        <v>23</v>
      </c>
      <c r="AA15" s="19">
        <v>0</v>
      </c>
      <c r="AB15" s="19">
        <v>0</v>
      </c>
      <c r="AC15" s="19">
        <v>0</v>
      </c>
      <c r="AD15" s="19">
        <v>0</v>
      </c>
      <c r="AE15" s="19">
        <v>0</v>
      </c>
      <c r="AF15" s="19">
        <v>0</v>
      </c>
      <c r="AG15" s="19">
        <v>0</v>
      </c>
      <c r="AH15" s="19">
        <v>0</v>
      </c>
      <c r="AI15" s="19">
        <v>0</v>
      </c>
    </row>
    <row r="16" spans="2:35" ht="20.100000000000001" customHeight="1" thickBot="1" x14ac:dyDescent="0.25">
      <c r="B16" s="4" t="s">
        <v>27</v>
      </c>
      <c r="C16" s="19">
        <v>13</v>
      </c>
      <c r="D16" s="19">
        <v>13</v>
      </c>
      <c r="E16" s="19">
        <v>9</v>
      </c>
      <c r="F16" s="19">
        <v>13</v>
      </c>
      <c r="G16" s="19">
        <v>13</v>
      </c>
      <c r="H16" s="19">
        <v>9</v>
      </c>
      <c r="I16" s="19">
        <v>0</v>
      </c>
      <c r="J16" s="19">
        <v>0</v>
      </c>
      <c r="K16" s="19">
        <v>0</v>
      </c>
      <c r="L16" s="19">
        <v>0</v>
      </c>
      <c r="M16" s="19">
        <v>0</v>
      </c>
      <c r="N16" s="19">
        <v>0</v>
      </c>
      <c r="O16" s="19">
        <v>0</v>
      </c>
      <c r="P16" s="19">
        <v>0</v>
      </c>
      <c r="Q16" s="19">
        <v>0</v>
      </c>
      <c r="R16" s="19">
        <v>0</v>
      </c>
      <c r="S16" s="19">
        <v>0</v>
      </c>
      <c r="T16" s="19">
        <v>0</v>
      </c>
      <c r="U16" s="19">
        <v>4</v>
      </c>
      <c r="V16" s="19">
        <v>4</v>
      </c>
      <c r="W16" s="19">
        <v>0</v>
      </c>
      <c r="X16" s="19">
        <v>4</v>
      </c>
      <c r="Y16" s="19">
        <v>4</v>
      </c>
      <c r="Z16" s="19">
        <v>0</v>
      </c>
      <c r="AA16" s="19">
        <v>0</v>
      </c>
      <c r="AB16" s="19">
        <v>0</v>
      </c>
      <c r="AC16" s="19">
        <v>0</v>
      </c>
      <c r="AD16" s="19">
        <v>0</v>
      </c>
      <c r="AE16" s="19">
        <v>0</v>
      </c>
      <c r="AF16" s="19">
        <v>0</v>
      </c>
      <c r="AG16" s="19">
        <v>0</v>
      </c>
      <c r="AH16" s="19">
        <v>0</v>
      </c>
      <c r="AI16" s="19">
        <v>0</v>
      </c>
    </row>
    <row r="17" spans="2:35" ht="20.100000000000001" customHeight="1" thickBot="1" x14ac:dyDescent="0.25">
      <c r="B17" s="4" t="s">
        <v>28</v>
      </c>
      <c r="C17" s="19">
        <v>150</v>
      </c>
      <c r="D17" s="19">
        <v>134</v>
      </c>
      <c r="E17" s="19">
        <v>105</v>
      </c>
      <c r="F17" s="19">
        <v>150</v>
      </c>
      <c r="G17" s="19">
        <v>134</v>
      </c>
      <c r="H17" s="19">
        <v>103</v>
      </c>
      <c r="I17" s="19">
        <v>0</v>
      </c>
      <c r="J17" s="19">
        <v>0</v>
      </c>
      <c r="K17" s="19">
        <v>2</v>
      </c>
      <c r="L17" s="19">
        <v>0</v>
      </c>
      <c r="M17" s="19">
        <v>0</v>
      </c>
      <c r="N17" s="19">
        <v>0</v>
      </c>
      <c r="O17" s="19">
        <v>0</v>
      </c>
      <c r="P17" s="19">
        <v>0</v>
      </c>
      <c r="Q17" s="19">
        <v>0</v>
      </c>
      <c r="R17" s="19">
        <v>0</v>
      </c>
      <c r="S17" s="19">
        <v>0</v>
      </c>
      <c r="T17" s="19">
        <v>0</v>
      </c>
      <c r="U17" s="19">
        <v>9</v>
      </c>
      <c r="V17" s="19">
        <v>8</v>
      </c>
      <c r="W17" s="19">
        <v>4</v>
      </c>
      <c r="X17" s="19">
        <v>9</v>
      </c>
      <c r="Y17" s="19">
        <v>8</v>
      </c>
      <c r="Z17" s="19">
        <v>4</v>
      </c>
      <c r="AA17" s="19">
        <v>0</v>
      </c>
      <c r="AB17" s="19">
        <v>0</v>
      </c>
      <c r="AC17" s="19">
        <v>0</v>
      </c>
      <c r="AD17" s="19">
        <v>0</v>
      </c>
      <c r="AE17" s="19">
        <v>0</v>
      </c>
      <c r="AF17" s="19">
        <v>0</v>
      </c>
      <c r="AG17" s="19">
        <v>0</v>
      </c>
      <c r="AH17" s="19">
        <v>0</v>
      </c>
      <c r="AI17" s="19">
        <v>0</v>
      </c>
    </row>
    <row r="18" spans="2:35" ht="20.100000000000001" customHeight="1" thickBot="1" x14ac:dyDescent="0.25">
      <c r="B18" s="4" t="s">
        <v>29</v>
      </c>
      <c r="C18" s="19">
        <v>167</v>
      </c>
      <c r="D18" s="19">
        <v>136</v>
      </c>
      <c r="E18" s="19">
        <v>145</v>
      </c>
      <c r="F18" s="19">
        <v>167</v>
      </c>
      <c r="G18" s="19">
        <v>136</v>
      </c>
      <c r="H18" s="19">
        <v>145</v>
      </c>
      <c r="I18" s="19">
        <v>0</v>
      </c>
      <c r="J18" s="19">
        <v>0</v>
      </c>
      <c r="K18" s="19">
        <v>0</v>
      </c>
      <c r="L18" s="19">
        <v>0</v>
      </c>
      <c r="M18" s="19">
        <v>0</v>
      </c>
      <c r="N18" s="19">
        <v>0</v>
      </c>
      <c r="O18" s="19">
        <v>0</v>
      </c>
      <c r="P18" s="19">
        <v>0</v>
      </c>
      <c r="Q18" s="19">
        <v>0</v>
      </c>
      <c r="R18" s="19">
        <v>0</v>
      </c>
      <c r="S18" s="19">
        <v>0</v>
      </c>
      <c r="T18" s="19">
        <v>0</v>
      </c>
      <c r="U18" s="19">
        <v>28</v>
      </c>
      <c r="V18" s="19">
        <v>25</v>
      </c>
      <c r="W18" s="19">
        <v>47</v>
      </c>
      <c r="X18" s="19">
        <v>28</v>
      </c>
      <c r="Y18" s="19">
        <v>25</v>
      </c>
      <c r="Z18" s="19">
        <v>47</v>
      </c>
      <c r="AA18" s="19">
        <v>0</v>
      </c>
      <c r="AB18" s="19">
        <v>0</v>
      </c>
      <c r="AC18" s="19">
        <v>0</v>
      </c>
      <c r="AD18" s="19">
        <v>0</v>
      </c>
      <c r="AE18" s="19">
        <v>0</v>
      </c>
      <c r="AF18" s="19">
        <v>0</v>
      </c>
      <c r="AG18" s="19">
        <v>0</v>
      </c>
      <c r="AH18" s="19">
        <v>0</v>
      </c>
      <c r="AI18" s="19">
        <v>0</v>
      </c>
    </row>
    <row r="19" spans="2:35" ht="20.100000000000001" customHeight="1" thickBot="1" x14ac:dyDescent="0.25">
      <c r="B19" s="4" t="s">
        <v>30</v>
      </c>
      <c r="C19" s="19">
        <v>606</v>
      </c>
      <c r="D19" s="19">
        <v>647</v>
      </c>
      <c r="E19" s="19">
        <v>186</v>
      </c>
      <c r="F19" s="19">
        <v>606</v>
      </c>
      <c r="G19" s="19">
        <v>647</v>
      </c>
      <c r="H19" s="19">
        <v>182</v>
      </c>
      <c r="I19" s="19">
        <v>0</v>
      </c>
      <c r="J19" s="19">
        <v>0</v>
      </c>
      <c r="K19" s="19">
        <v>0</v>
      </c>
      <c r="L19" s="19">
        <v>0</v>
      </c>
      <c r="M19" s="19">
        <v>0</v>
      </c>
      <c r="N19" s="19">
        <v>0</v>
      </c>
      <c r="O19" s="19">
        <v>0</v>
      </c>
      <c r="P19" s="19">
        <v>0</v>
      </c>
      <c r="Q19" s="19">
        <v>4</v>
      </c>
      <c r="R19" s="19">
        <v>0</v>
      </c>
      <c r="S19" s="19">
        <v>0</v>
      </c>
      <c r="T19" s="19">
        <v>0</v>
      </c>
      <c r="U19" s="19">
        <v>129</v>
      </c>
      <c r="V19" s="19">
        <v>83</v>
      </c>
      <c r="W19" s="19">
        <v>107</v>
      </c>
      <c r="X19" s="19">
        <v>129</v>
      </c>
      <c r="Y19" s="19">
        <v>83</v>
      </c>
      <c r="Z19" s="19">
        <v>107</v>
      </c>
      <c r="AA19" s="19">
        <v>0</v>
      </c>
      <c r="AB19" s="19">
        <v>0</v>
      </c>
      <c r="AC19" s="19">
        <v>0</v>
      </c>
      <c r="AD19" s="19">
        <v>0</v>
      </c>
      <c r="AE19" s="19">
        <v>0</v>
      </c>
      <c r="AF19" s="19">
        <v>0</v>
      </c>
      <c r="AG19" s="19">
        <v>0</v>
      </c>
      <c r="AH19" s="19">
        <v>0</v>
      </c>
      <c r="AI19" s="19">
        <v>0</v>
      </c>
    </row>
    <row r="20" spans="2:35" ht="20.100000000000001" customHeight="1" thickBot="1" x14ac:dyDescent="0.25">
      <c r="B20" s="4" t="s">
        <v>31</v>
      </c>
      <c r="C20" s="19">
        <v>227</v>
      </c>
      <c r="D20" s="19">
        <v>245</v>
      </c>
      <c r="E20" s="19">
        <v>45</v>
      </c>
      <c r="F20" s="19">
        <v>227</v>
      </c>
      <c r="G20" s="19">
        <v>245</v>
      </c>
      <c r="H20" s="19">
        <v>45</v>
      </c>
      <c r="I20" s="19">
        <v>0</v>
      </c>
      <c r="J20" s="19">
        <v>0</v>
      </c>
      <c r="K20" s="19">
        <v>0</v>
      </c>
      <c r="L20" s="19">
        <v>0</v>
      </c>
      <c r="M20" s="19">
        <v>0</v>
      </c>
      <c r="N20" s="19">
        <v>0</v>
      </c>
      <c r="O20" s="19">
        <v>0</v>
      </c>
      <c r="P20" s="19">
        <v>0</v>
      </c>
      <c r="Q20" s="19">
        <v>0</v>
      </c>
      <c r="R20" s="19">
        <v>0</v>
      </c>
      <c r="S20" s="19">
        <v>0</v>
      </c>
      <c r="T20" s="19">
        <v>0</v>
      </c>
      <c r="U20" s="19">
        <v>59</v>
      </c>
      <c r="V20" s="19">
        <v>57</v>
      </c>
      <c r="W20" s="19">
        <v>9</v>
      </c>
      <c r="X20" s="19">
        <v>59</v>
      </c>
      <c r="Y20" s="19">
        <v>57</v>
      </c>
      <c r="Z20" s="19">
        <v>9</v>
      </c>
      <c r="AA20" s="19">
        <v>0</v>
      </c>
      <c r="AB20" s="19">
        <v>0</v>
      </c>
      <c r="AC20" s="19">
        <v>0</v>
      </c>
      <c r="AD20" s="19">
        <v>0</v>
      </c>
      <c r="AE20" s="19">
        <v>0</v>
      </c>
      <c r="AF20" s="19">
        <v>0</v>
      </c>
      <c r="AG20" s="19">
        <v>0</v>
      </c>
      <c r="AH20" s="19">
        <v>0</v>
      </c>
      <c r="AI20" s="19">
        <v>0</v>
      </c>
    </row>
    <row r="21" spans="2:35" ht="20.100000000000001" customHeight="1" thickBot="1" x14ac:dyDescent="0.25">
      <c r="B21" s="4" t="s">
        <v>32</v>
      </c>
      <c r="C21" s="19">
        <v>40</v>
      </c>
      <c r="D21" s="19">
        <v>38</v>
      </c>
      <c r="E21" s="19">
        <v>7</v>
      </c>
      <c r="F21" s="19">
        <v>40</v>
      </c>
      <c r="G21" s="19">
        <v>38</v>
      </c>
      <c r="H21" s="19">
        <v>7</v>
      </c>
      <c r="I21" s="19">
        <v>0</v>
      </c>
      <c r="J21" s="19">
        <v>0</v>
      </c>
      <c r="K21" s="19">
        <v>0</v>
      </c>
      <c r="L21" s="19">
        <v>0</v>
      </c>
      <c r="M21" s="19">
        <v>0</v>
      </c>
      <c r="N21" s="19">
        <v>0</v>
      </c>
      <c r="O21" s="19">
        <v>0</v>
      </c>
      <c r="P21" s="19">
        <v>0</v>
      </c>
      <c r="Q21" s="19">
        <v>0</v>
      </c>
      <c r="R21" s="19">
        <v>0</v>
      </c>
      <c r="S21" s="19">
        <v>0</v>
      </c>
      <c r="T21" s="19">
        <v>0</v>
      </c>
      <c r="U21" s="19">
        <v>5</v>
      </c>
      <c r="V21" s="19">
        <v>6</v>
      </c>
      <c r="W21" s="19">
        <v>0</v>
      </c>
      <c r="X21" s="19">
        <v>5</v>
      </c>
      <c r="Y21" s="19">
        <v>6</v>
      </c>
      <c r="Z21" s="19">
        <v>0</v>
      </c>
      <c r="AA21" s="19">
        <v>0</v>
      </c>
      <c r="AB21" s="19">
        <v>0</v>
      </c>
      <c r="AC21" s="19">
        <v>0</v>
      </c>
      <c r="AD21" s="19">
        <v>0</v>
      </c>
      <c r="AE21" s="19">
        <v>0</v>
      </c>
      <c r="AF21" s="19">
        <v>0</v>
      </c>
      <c r="AG21" s="19">
        <v>0</v>
      </c>
      <c r="AH21" s="19">
        <v>0</v>
      </c>
      <c r="AI21" s="19">
        <v>0</v>
      </c>
    </row>
    <row r="22" spans="2:35" ht="20.100000000000001" customHeight="1" thickBot="1" x14ac:dyDescent="0.25">
      <c r="B22" s="4" t="s">
        <v>33</v>
      </c>
      <c r="C22" s="19">
        <v>129</v>
      </c>
      <c r="D22" s="19">
        <v>128</v>
      </c>
      <c r="E22" s="19">
        <v>24</v>
      </c>
      <c r="F22" s="19">
        <v>126</v>
      </c>
      <c r="G22" s="19">
        <v>126</v>
      </c>
      <c r="H22" s="19">
        <v>23</v>
      </c>
      <c r="I22" s="19">
        <v>3</v>
      </c>
      <c r="J22" s="19">
        <v>2</v>
      </c>
      <c r="K22" s="19">
        <v>1</v>
      </c>
      <c r="L22" s="19">
        <v>0</v>
      </c>
      <c r="M22" s="19">
        <v>0</v>
      </c>
      <c r="N22" s="19">
        <v>0</v>
      </c>
      <c r="O22" s="19">
        <v>0</v>
      </c>
      <c r="P22" s="19">
        <v>0</v>
      </c>
      <c r="Q22" s="19">
        <v>0</v>
      </c>
      <c r="R22" s="19">
        <v>0</v>
      </c>
      <c r="S22" s="19">
        <v>0</v>
      </c>
      <c r="T22" s="19">
        <v>0</v>
      </c>
      <c r="U22" s="19">
        <v>35</v>
      </c>
      <c r="V22" s="19">
        <v>38</v>
      </c>
      <c r="W22" s="19">
        <v>7</v>
      </c>
      <c r="X22" s="19">
        <v>35</v>
      </c>
      <c r="Y22" s="19">
        <v>38</v>
      </c>
      <c r="Z22" s="19">
        <v>7</v>
      </c>
      <c r="AA22" s="19">
        <v>0</v>
      </c>
      <c r="AB22" s="19">
        <v>0</v>
      </c>
      <c r="AC22" s="19">
        <v>0</v>
      </c>
      <c r="AD22" s="19">
        <v>0</v>
      </c>
      <c r="AE22" s="19">
        <v>0</v>
      </c>
      <c r="AF22" s="19">
        <v>0</v>
      </c>
      <c r="AG22" s="19">
        <v>0</v>
      </c>
      <c r="AH22" s="19">
        <v>0</v>
      </c>
      <c r="AI22" s="19">
        <v>0</v>
      </c>
    </row>
    <row r="23" spans="2:35" ht="20.100000000000001" customHeight="1" thickBot="1" x14ac:dyDescent="0.25">
      <c r="B23" s="4" t="s">
        <v>34</v>
      </c>
      <c r="C23" s="19">
        <v>306</v>
      </c>
      <c r="D23" s="19">
        <v>288</v>
      </c>
      <c r="E23" s="19">
        <v>135</v>
      </c>
      <c r="F23" s="19">
        <v>295</v>
      </c>
      <c r="G23" s="19">
        <v>277</v>
      </c>
      <c r="H23" s="19">
        <v>133</v>
      </c>
      <c r="I23" s="19">
        <v>10</v>
      </c>
      <c r="J23" s="19">
        <v>10</v>
      </c>
      <c r="K23" s="19">
        <v>0</v>
      </c>
      <c r="L23" s="19">
        <v>0</v>
      </c>
      <c r="M23" s="19">
        <v>0</v>
      </c>
      <c r="N23" s="19">
        <v>0</v>
      </c>
      <c r="O23" s="19">
        <v>0</v>
      </c>
      <c r="P23" s="19">
        <v>0</v>
      </c>
      <c r="Q23" s="19">
        <v>0</v>
      </c>
      <c r="R23" s="19">
        <v>1</v>
      </c>
      <c r="S23" s="19">
        <v>1</v>
      </c>
      <c r="T23" s="19">
        <v>2</v>
      </c>
      <c r="U23" s="19">
        <v>52</v>
      </c>
      <c r="V23" s="19">
        <v>49</v>
      </c>
      <c r="W23" s="19">
        <v>10</v>
      </c>
      <c r="X23" s="19">
        <v>52</v>
      </c>
      <c r="Y23" s="19">
        <v>49</v>
      </c>
      <c r="Z23" s="19">
        <v>10</v>
      </c>
      <c r="AA23" s="19">
        <v>0</v>
      </c>
      <c r="AB23" s="19">
        <v>0</v>
      </c>
      <c r="AC23" s="19">
        <v>0</v>
      </c>
      <c r="AD23" s="19">
        <v>0</v>
      </c>
      <c r="AE23" s="19">
        <v>0</v>
      </c>
      <c r="AF23" s="19">
        <v>0</v>
      </c>
      <c r="AG23" s="19">
        <v>0</v>
      </c>
      <c r="AH23" s="19">
        <v>0</v>
      </c>
      <c r="AI23" s="19">
        <v>0</v>
      </c>
    </row>
    <row r="24" spans="2:35" ht="20.100000000000001" customHeight="1" thickBot="1" x14ac:dyDescent="0.25">
      <c r="B24" s="4" t="s">
        <v>35</v>
      </c>
      <c r="C24" s="19">
        <v>57</v>
      </c>
      <c r="D24" s="19">
        <v>57</v>
      </c>
      <c r="E24" s="19">
        <v>101</v>
      </c>
      <c r="F24" s="19">
        <v>56</v>
      </c>
      <c r="G24" s="19">
        <v>56</v>
      </c>
      <c r="H24" s="19">
        <v>101</v>
      </c>
      <c r="I24" s="19">
        <v>0</v>
      </c>
      <c r="J24" s="19">
        <v>0</v>
      </c>
      <c r="K24" s="19">
        <v>0</v>
      </c>
      <c r="L24" s="19">
        <v>0</v>
      </c>
      <c r="M24" s="19">
        <v>0</v>
      </c>
      <c r="N24" s="19">
        <v>0</v>
      </c>
      <c r="O24" s="19">
        <v>1</v>
      </c>
      <c r="P24" s="19">
        <v>1</v>
      </c>
      <c r="Q24" s="19">
        <v>0</v>
      </c>
      <c r="R24" s="19">
        <v>0</v>
      </c>
      <c r="S24" s="19">
        <v>0</v>
      </c>
      <c r="T24" s="19">
        <v>0</v>
      </c>
      <c r="U24" s="19">
        <v>4</v>
      </c>
      <c r="V24" s="19">
        <v>2</v>
      </c>
      <c r="W24" s="19">
        <v>6</v>
      </c>
      <c r="X24" s="19">
        <v>4</v>
      </c>
      <c r="Y24" s="19">
        <v>2</v>
      </c>
      <c r="Z24" s="19">
        <v>5</v>
      </c>
      <c r="AA24" s="19">
        <v>0</v>
      </c>
      <c r="AB24" s="19">
        <v>0</v>
      </c>
      <c r="AC24" s="19">
        <v>0</v>
      </c>
      <c r="AD24" s="19">
        <v>0</v>
      </c>
      <c r="AE24" s="19">
        <v>0</v>
      </c>
      <c r="AF24" s="19">
        <v>0</v>
      </c>
      <c r="AG24" s="19">
        <v>0</v>
      </c>
      <c r="AH24" s="19">
        <v>0</v>
      </c>
      <c r="AI24" s="19">
        <v>1</v>
      </c>
    </row>
    <row r="25" spans="2:35" ht="20.100000000000001" customHeight="1" thickBot="1" x14ac:dyDescent="0.25">
      <c r="B25" s="4" t="s">
        <v>36</v>
      </c>
      <c r="C25" s="19">
        <v>107</v>
      </c>
      <c r="D25" s="19">
        <v>106</v>
      </c>
      <c r="E25" s="19">
        <v>12</v>
      </c>
      <c r="F25" s="19">
        <v>107</v>
      </c>
      <c r="G25" s="19">
        <v>106</v>
      </c>
      <c r="H25" s="19">
        <v>12</v>
      </c>
      <c r="I25" s="19">
        <v>0</v>
      </c>
      <c r="J25" s="19">
        <v>0</v>
      </c>
      <c r="K25" s="19">
        <v>0</v>
      </c>
      <c r="L25" s="19">
        <v>0</v>
      </c>
      <c r="M25" s="19">
        <v>0</v>
      </c>
      <c r="N25" s="19">
        <v>0</v>
      </c>
      <c r="O25" s="19">
        <v>0</v>
      </c>
      <c r="P25" s="19">
        <v>0</v>
      </c>
      <c r="Q25" s="19">
        <v>0</v>
      </c>
      <c r="R25" s="19">
        <v>0</v>
      </c>
      <c r="S25" s="19">
        <v>0</v>
      </c>
      <c r="T25" s="19">
        <v>0</v>
      </c>
      <c r="U25" s="19">
        <v>5</v>
      </c>
      <c r="V25" s="19">
        <v>5</v>
      </c>
      <c r="W25" s="19">
        <v>1</v>
      </c>
      <c r="X25" s="19">
        <v>5</v>
      </c>
      <c r="Y25" s="19">
        <v>5</v>
      </c>
      <c r="Z25" s="19">
        <v>1</v>
      </c>
      <c r="AA25" s="19">
        <v>0</v>
      </c>
      <c r="AB25" s="19">
        <v>0</v>
      </c>
      <c r="AC25" s="19">
        <v>0</v>
      </c>
      <c r="AD25" s="19">
        <v>0</v>
      </c>
      <c r="AE25" s="19">
        <v>0</v>
      </c>
      <c r="AF25" s="19">
        <v>0</v>
      </c>
      <c r="AG25" s="19">
        <v>0</v>
      </c>
      <c r="AH25" s="19">
        <v>0</v>
      </c>
      <c r="AI25" s="19">
        <v>0</v>
      </c>
    </row>
    <row r="26" spans="2:35" ht="20.100000000000001" customHeight="1" thickBot="1" x14ac:dyDescent="0.25">
      <c r="B26" s="5" t="s">
        <v>37</v>
      </c>
      <c r="C26" s="19">
        <v>113</v>
      </c>
      <c r="D26" s="19">
        <v>116</v>
      </c>
      <c r="E26" s="19">
        <v>6</v>
      </c>
      <c r="F26" s="19">
        <v>113</v>
      </c>
      <c r="G26" s="19">
        <v>116</v>
      </c>
      <c r="H26" s="19">
        <v>6</v>
      </c>
      <c r="I26" s="19">
        <v>0</v>
      </c>
      <c r="J26" s="19">
        <v>0</v>
      </c>
      <c r="K26" s="19">
        <v>0</v>
      </c>
      <c r="L26" s="19">
        <v>0</v>
      </c>
      <c r="M26" s="19">
        <v>0</v>
      </c>
      <c r="N26" s="19">
        <v>0</v>
      </c>
      <c r="O26" s="19">
        <v>0</v>
      </c>
      <c r="P26" s="19">
        <v>0</v>
      </c>
      <c r="Q26" s="19">
        <v>0</v>
      </c>
      <c r="R26" s="19">
        <v>0</v>
      </c>
      <c r="S26" s="19">
        <v>0</v>
      </c>
      <c r="T26" s="19">
        <v>0</v>
      </c>
      <c r="U26" s="19">
        <v>10</v>
      </c>
      <c r="V26" s="19">
        <v>10</v>
      </c>
      <c r="W26" s="19">
        <v>0</v>
      </c>
      <c r="X26" s="19">
        <v>10</v>
      </c>
      <c r="Y26" s="19">
        <v>10</v>
      </c>
      <c r="Z26" s="19">
        <v>0</v>
      </c>
      <c r="AA26" s="19">
        <v>0</v>
      </c>
      <c r="AB26" s="19">
        <v>0</v>
      </c>
      <c r="AC26" s="19">
        <v>0</v>
      </c>
      <c r="AD26" s="19">
        <v>0</v>
      </c>
      <c r="AE26" s="19">
        <v>0</v>
      </c>
      <c r="AF26" s="19">
        <v>0</v>
      </c>
      <c r="AG26" s="19">
        <v>0</v>
      </c>
      <c r="AH26" s="19">
        <v>0</v>
      </c>
      <c r="AI26" s="19">
        <v>0</v>
      </c>
    </row>
    <row r="27" spans="2:35" ht="20.100000000000001" customHeight="1" thickBot="1" x14ac:dyDescent="0.25">
      <c r="B27" s="6" t="s">
        <v>38</v>
      </c>
      <c r="C27" s="20">
        <v>33</v>
      </c>
      <c r="D27" s="20">
        <v>31</v>
      </c>
      <c r="E27" s="20">
        <v>23</v>
      </c>
      <c r="F27" s="20">
        <v>33</v>
      </c>
      <c r="G27" s="20">
        <v>31</v>
      </c>
      <c r="H27" s="20">
        <v>23</v>
      </c>
      <c r="I27" s="20">
        <v>0</v>
      </c>
      <c r="J27" s="20">
        <v>0</v>
      </c>
      <c r="K27" s="20">
        <v>0</v>
      </c>
      <c r="L27" s="20">
        <v>0</v>
      </c>
      <c r="M27" s="20">
        <v>0</v>
      </c>
      <c r="N27" s="20">
        <v>0</v>
      </c>
      <c r="O27" s="20">
        <v>0</v>
      </c>
      <c r="P27" s="20">
        <v>0</v>
      </c>
      <c r="Q27" s="20">
        <v>0</v>
      </c>
      <c r="R27" s="20">
        <v>0</v>
      </c>
      <c r="S27" s="20">
        <v>0</v>
      </c>
      <c r="T27" s="20">
        <v>0</v>
      </c>
      <c r="U27" s="20">
        <v>2</v>
      </c>
      <c r="V27" s="20">
        <v>2</v>
      </c>
      <c r="W27" s="20">
        <v>0</v>
      </c>
      <c r="X27" s="20">
        <v>2</v>
      </c>
      <c r="Y27" s="20">
        <v>2</v>
      </c>
      <c r="Z27" s="20">
        <v>0</v>
      </c>
      <c r="AA27" s="20">
        <v>0</v>
      </c>
      <c r="AB27" s="20">
        <v>0</v>
      </c>
      <c r="AC27" s="20">
        <v>0</v>
      </c>
      <c r="AD27" s="20">
        <v>0</v>
      </c>
      <c r="AE27" s="20">
        <v>0</v>
      </c>
      <c r="AF27" s="20">
        <v>0</v>
      </c>
      <c r="AG27" s="20">
        <v>0</v>
      </c>
      <c r="AH27" s="20">
        <v>0</v>
      </c>
      <c r="AI27" s="20">
        <v>0</v>
      </c>
    </row>
    <row r="28" spans="2:35" ht="20.100000000000001" customHeight="1" thickBot="1" x14ac:dyDescent="0.25">
      <c r="B28" s="7" t="s">
        <v>39</v>
      </c>
      <c r="C28" s="9">
        <f>SUM(C11:C27)</f>
        <v>2969</v>
      </c>
      <c r="D28" s="9">
        <f t="shared" ref="D28:AI28" si="0">SUM(D11:D27)</f>
        <v>2949</v>
      </c>
      <c r="E28" s="9">
        <f t="shared" si="0"/>
        <v>1094</v>
      </c>
      <c r="F28" s="9">
        <f t="shared" si="0"/>
        <v>2951</v>
      </c>
      <c r="G28" s="9">
        <f t="shared" si="0"/>
        <v>2931</v>
      </c>
      <c r="H28" s="9">
        <f t="shared" si="0"/>
        <v>1081</v>
      </c>
      <c r="I28" s="9">
        <f t="shared" si="0"/>
        <v>16</v>
      </c>
      <c r="J28" s="9">
        <f t="shared" si="0"/>
        <v>16</v>
      </c>
      <c r="K28" s="9">
        <f t="shared" si="0"/>
        <v>7</v>
      </c>
      <c r="L28" s="9">
        <f t="shared" si="0"/>
        <v>0</v>
      </c>
      <c r="M28" s="9">
        <f t="shared" si="0"/>
        <v>0</v>
      </c>
      <c r="N28" s="9">
        <f t="shared" si="0"/>
        <v>0</v>
      </c>
      <c r="O28" s="9">
        <f t="shared" si="0"/>
        <v>1</v>
      </c>
      <c r="P28" s="9">
        <f t="shared" si="0"/>
        <v>1</v>
      </c>
      <c r="Q28" s="9">
        <f t="shared" si="0"/>
        <v>4</v>
      </c>
      <c r="R28" s="9">
        <f t="shared" si="0"/>
        <v>1</v>
      </c>
      <c r="S28" s="9">
        <f t="shared" si="0"/>
        <v>1</v>
      </c>
      <c r="T28" s="9">
        <f t="shared" si="0"/>
        <v>2</v>
      </c>
      <c r="U28" s="9">
        <f t="shared" si="0"/>
        <v>502</v>
      </c>
      <c r="V28" s="9">
        <f t="shared" si="0"/>
        <v>453</v>
      </c>
      <c r="W28" s="9">
        <f t="shared" si="0"/>
        <v>241</v>
      </c>
      <c r="X28" s="9">
        <f t="shared" si="0"/>
        <v>502</v>
      </c>
      <c r="Y28" s="9">
        <f t="shared" si="0"/>
        <v>453</v>
      </c>
      <c r="Z28" s="9">
        <f t="shared" si="0"/>
        <v>240</v>
      </c>
      <c r="AA28" s="9">
        <f t="shared" si="0"/>
        <v>0</v>
      </c>
      <c r="AB28" s="9">
        <f t="shared" si="0"/>
        <v>0</v>
      </c>
      <c r="AC28" s="9">
        <f t="shared" si="0"/>
        <v>0</v>
      </c>
      <c r="AD28" s="9">
        <f t="shared" si="0"/>
        <v>0</v>
      </c>
      <c r="AE28" s="9">
        <f t="shared" si="0"/>
        <v>0</v>
      </c>
      <c r="AF28" s="9">
        <f t="shared" si="0"/>
        <v>0</v>
      </c>
      <c r="AG28" s="9">
        <f t="shared" si="0"/>
        <v>0</v>
      </c>
      <c r="AH28" s="9">
        <f t="shared" si="0"/>
        <v>0</v>
      </c>
      <c r="AI28" s="9">
        <f t="shared" si="0"/>
        <v>1</v>
      </c>
    </row>
    <row r="29" spans="2:35" x14ac:dyDescent="0.2"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/>
      <c r="AA29" s="54"/>
      <c r="AB29" s="54"/>
      <c r="AC29" s="54"/>
      <c r="AD29" s="54"/>
      <c r="AE29" s="54"/>
      <c r="AF29" s="54"/>
      <c r="AG29" s="54"/>
      <c r="AH29" s="54"/>
      <c r="AI29" s="54"/>
    </row>
  </sheetData>
  <mergeCells count="12">
    <mergeCell ref="B9:B10"/>
    <mergeCell ref="U9:W9"/>
    <mergeCell ref="X9:Z9"/>
    <mergeCell ref="AA9:AC9"/>
    <mergeCell ref="AD9:AF9"/>
    <mergeCell ref="AG9:AI9"/>
    <mergeCell ref="C9:E9"/>
    <mergeCell ref="F9:H9"/>
    <mergeCell ref="I9:K9"/>
    <mergeCell ref="L9:N9"/>
    <mergeCell ref="O9:Q9"/>
    <mergeCell ref="R9:T9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9:W30"/>
  <sheetViews>
    <sheetView workbookViewId="0"/>
  </sheetViews>
  <sheetFormatPr baseColWidth="10" defaultRowHeight="12.75" x14ac:dyDescent="0.2"/>
  <cols>
    <col min="1" max="1" width="8.625" customWidth="1"/>
    <col min="2" max="2" width="27" customWidth="1"/>
    <col min="3" max="3" width="12.5" bestFit="1" customWidth="1"/>
    <col min="4" max="4" width="7.5" bestFit="1" customWidth="1"/>
    <col min="5" max="5" width="8.75" bestFit="1" customWidth="1"/>
    <col min="6" max="6" width="11.625" bestFit="1" customWidth="1"/>
    <col min="7" max="7" width="12.5" bestFit="1" customWidth="1"/>
    <col min="8" max="8" width="7.5" bestFit="1" customWidth="1"/>
    <col min="9" max="9" width="8.75" bestFit="1" customWidth="1"/>
    <col min="10" max="10" width="11.625" bestFit="1" customWidth="1"/>
    <col min="11" max="11" width="12.5" bestFit="1" customWidth="1"/>
    <col min="12" max="12" width="7.5" bestFit="1" customWidth="1"/>
    <col min="13" max="13" width="8.75" bestFit="1" customWidth="1"/>
    <col min="14" max="14" width="11.625" bestFit="1" customWidth="1"/>
    <col min="15" max="15" width="12.5" bestFit="1" customWidth="1"/>
    <col min="16" max="16" width="7.5" bestFit="1" customWidth="1"/>
    <col min="17" max="17" width="8.75" bestFit="1" customWidth="1"/>
    <col min="18" max="18" width="11.625" bestFit="1" customWidth="1"/>
    <col min="19" max="19" width="17.875" bestFit="1" customWidth="1"/>
    <col min="20" max="20" width="12.875" bestFit="1" customWidth="1"/>
    <col min="21" max="22" width="12.125" bestFit="1" customWidth="1"/>
    <col min="23" max="23" width="17" bestFit="1" customWidth="1"/>
  </cols>
  <sheetData>
    <row r="9" spans="2:23" ht="44.25" customHeight="1" thickBot="1" x14ac:dyDescent="0.25">
      <c r="B9" s="10"/>
      <c r="C9" s="67" t="s">
        <v>237</v>
      </c>
      <c r="D9" s="64"/>
      <c r="E9" s="64"/>
      <c r="F9" s="68"/>
      <c r="G9" s="67" t="s">
        <v>233</v>
      </c>
      <c r="H9" s="64"/>
      <c r="I9" s="64"/>
      <c r="J9" s="74"/>
      <c r="K9" s="67" t="s">
        <v>234</v>
      </c>
      <c r="L9" s="64"/>
      <c r="M9" s="64"/>
      <c r="N9" s="74"/>
      <c r="O9" s="67" t="s">
        <v>235</v>
      </c>
      <c r="P9" s="64"/>
      <c r="Q9" s="64"/>
      <c r="R9" s="74"/>
      <c r="S9" s="67" t="s">
        <v>236</v>
      </c>
      <c r="T9" s="64"/>
      <c r="U9" s="64"/>
      <c r="V9" s="64"/>
      <c r="W9" s="64"/>
    </row>
    <row r="10" spans="2:23" ht="28.5" customHeight="1" thickBot="1" x14ac:dyDescent="0.25">
      <c r="B10" s="10"/>
      <c r="C10" s="70" t="s">
        <v>116</v>
      </c>
      <c r="D10" s="72" t="s">
        <v>117</v>
      </c>
      <c r="E10" s="72"/>
      <c r="F10" s="73" t="s">
        <v>118</v>
      </c>
      <c r="G10" s="70" t="s">
        <v>116</v>
      </c>
      <c r="H10" s="72" t="s">
        <v>117</v>
      </c>
      <c r="I10" s="72"/>
      <c r="J10" s="73" t="s">
        <v>118</v>
      </c>
      <c r="K10" s="70" t="s">
        <v>116</v>
      </c>
      <c r="L10" s="72" t="s">
        <v>117</v>
      </c>
      <c r="M10" s="72"/>
      <c r="N10" s="73" t="s">
        <v>118</v>
      </c>
      <c r="O10" s="70" t="s">
        <v>116</v>
      </c>
      <c r="P10" s="72" t="s">
        <v>117</v>
      </c>
      <c r="Q10" s="72"/>
      <c r="R10" s="73" t="s">
        <v>118</v>
      </c>
      <c r="S10" s="70" t="s">
        <v>119</v>
      </c>
      <c r="T10" s="72" t="s">
        <v>120</v>
      </c>
      <c r="U10" s="72"/>
      <c r="V10" s="73" t="s">
        <v>121</v>
      </c>
      <c r="W10" s="70" t="s">
        <v>122</v>
      </c>
    </row>
    <row r="11" spans="2:23" ht="28.5" customHeight="1" thickBot="1" x14ac:dyDescent="0.25">
      <c r="B11" s="11"/>
      <c r="C11" s="71"/>
      <c r="D11" s="22" t="s">
        <v>123</v>
      </c>
      <c r="E11" s="22" t="s">
        <v>124</v>
      </c>
      <c r="F11" s="60"/>
      <c r="G11" s="71"/>
      <c r="H11" s="22" t="s">
        <v>123</v>
      </c>
      <c r="I11" s="22" t="s">
        <v>124</v>
      </c>
      <c r="J11" s="60"/>
      <c r="K11" s="71"/>
      <c r="L11" s="22" t="s">
        <v>123</v>
      </c>
      <c r="M11" s="22" t="s">
        <v>124</v>
      </c>
      <c r="N11" s="60"/>
      <c r="O11" s="71"/>
      <c r="P11" s="22" t="s">
        <v>123</v>
      </c>
      <c r="Q11" s="22" t="s">
        <v>124</v>
      </c>
      <c r="R11" s="60"/>
      <c r="S11" s="71"/>
      <c r="T11" s="22" t="s">
        <v>125</v>
      </c>
      <c r="U11" s="22" t="s">
        <v>126</v>
      </c>
      <c r="V11" s="60"/>
      <c r="W11" s="71"/>
    </row>
    <row r="12" spans="2:23" ht="20.100000000000001" customHeight="1" thickBot="1" x14ac:dyDescent="0.25">
      <c r="B12" s="3" t="s">
        <v>22</v>
      </c>
      <c r="C12" s="18">
        <v>452</v>
      </c>
      <c r="D12" s="18">
        <v>21</v>
      </c>
      <c r="E12" s="18">
        <v>29</v>
      </c>
      <c r="F12" s="18">
        <v>502</v>
      </c>
      <c r="G12" s="18">
        <v>182</v>
      </c>
      <c r="H12" s="18">
        <v>3</v>
      </c>
      <c r="I12" s="18">
        <v>6</v>
      </c>
      <c r="J12" s="18">
        <v>191</v>
      </c>
      <c r="K12" s="18">
        <v>270</v>
      </c>
      <c r="L12" s="18">
        <v>18</v>
      </c>
      <c r="M12" s="18">
        <v>23</v>
      </c>
      <c r="N12" s="18">
        <v>311</v>
      </c>
      <c r="O12" s="18">
        <v>0</v>
      </c>
      <c r="P12" s="18">
        <v>0</v>
      </c>
      <c r="Q12" s="18">
        <v>0</v>
      </c>
      <c r="R12" s="18">
        <v>0</v>
      </c>
      <c r="S12" s="18">
        <v>820</v>
      </c>
      <c r="T12" s="18">
        <v>128</v>
      </c>
      <c r="U12" s="18">
        <v>91</v>
      </c>
      <c r="V12" s="18">
        <v>130</v>
      </c>
      <c r="W12" s="18">
        <v>1169</v>
      </c>
    </row>
    <row r="13" spans="2:23" ht="20.100000000000001" customHeight="1" thickBot="1" x14ac:dyDescent="0.25">
      <c r="B13" s="4" t="s">
        <v>23</v>
      </c>
      <c r="C13" s="19">
        <v>55</v>
      </c>
      <c r="D13" s="19">
        <v>11</v>
      </c>
      <c r="E13" s="19">
        <v>1</v>
      </c>
      <c r="F13" s="19">
        <v>67</v>
      </c>
      <c r="G13" s="19">
        <v>27</v>
      </c>
      <c r="H13" s="19">
        <v>5</v>
      </c>
      <c r="I13" s="19">
        <v>0</v>
      </c>
      <c r="J13" s="19">
        <v>32</v>
      </c>
      <c r="K13" s="19">
        <v>28</v>
      </c>
      <c r="L13" s="19">
        <v>6</v>
      </c>
      <c r="M13" s="19">
        <v>1</v>
      </c>
      <c r="N13" s="19">
        <v>35</v>
      </c>
      <c r="O13" s="19">
        <v>0</v>
      </c>
      <c r="P13" s="19">
        <v>0</v>
      </c>
      <c r="Q13" s="19">
        <v>0</v>
      </c>
      <c r="R13" s="19">
        <v>0</v>
      </c>
      <c r="S13" s="19">
        <v>79</v>
      </c>
      <c r="T13" s="19">
        <v>15</v>
      </c>
      <c r="U13" s="19">
        <v>8</v>
      </c>
      <c r="V13" s="19">
        <v>7</v>
      </c>
      <c r="W13" s="19">
        <v>109</v>
      </c>
    </row>
    <row r="14" spans="2:23" ht="20.100000000000001" customHeight="1" thickBot="1" x14ac:dyDescent="0.25">
      <c r="B14" s="4" t="s">
        <v>24</v>
      </c>
      <c r="C14" s="19">
        <v>34</v>
      </c>
      <c r="D14" s="19">
        <v>1</v>
      </c>
      <c r="E14" s="19">
        <v>1</v>
      </c>
      <c r="F14" s="19">
        <v>36</v>
      </c>
      <c r="G14" s="19">
        <v>18</v>
      </c>
      <c r="H14" s="19">
        <v>0</v>
      </c>
      <c r="I14" s="19">
        <v>0</v>
      </c>
      <c r="J14" s="19">
        <v>18</v>
      </c>
      <c r="K14" s="19">
        <v>16</v>
      </c>
      <c r="L14" s="19">
        <v>1</v>
      </c>
      <c r="M14" s="19">
        <v>1</v>
      </c>
      <c r="N14" s="19">
        <v>18</v>
      </c>
      <c r="O14" s="19">
        <v>0</v>
      </c>
      <c r="P14" s="19">
        <v>0</v>
      </c>
      <c r="Q14" s="19">
        <v>0</v>
      </c>
      <c r="R14" s="19">
        <v>0</v>
      </c>
      <c r="S14" s="19">
        <v>74</v>
      </c>
      <c r="T14" s="19">
        <v>13</v>
      </c>
      <c r="U14" s="19">
        <v>6</v>
      </c>
      <c r="V14" s="19">
        <v>17</v>
      </c>
      <c r="W14" s="19">
        <v>110</v>
      </c>
    </row>
    <row r="15" spans="2:23" ht="20.100000000000001" customHeight="1" thickBot="1" x14ac:dyDescent="0.25">
      <c r="B15" s="4" t="s">
        <v>25</v>
      </c>
      <c r="C15" s="19">
        <v>43</v>
      </c>
      <c r="D15" s="19">
        <v>4</v>
      </c>
      <c r="E15" s="19">
        <v>14</v>
      </c>
      <c r="F15" s="19">
        <v>61</v>
      </c>
      <c r="G15" s="19">
        <v>18</v>
      </c>
      <c r="H15" s="19">
        <v>0</v>
      </c>
      <c r="I15" s="19">
        <v>0</v>
      </c>
      <c r="J15" s="19">
        <v>18</v>
      </c>
      <c r="K15" s="19">
        <v>25</v>
      </c>
      <c r="L15" s="19">
        <v>4</v>
      </c>
      <c r="M15" s="19">
        <v>14</v>
      </c>
      <c r="N15" s="19">
        <v>43</v>
      </c>
      <c r="O15" s="19">
        <v>0</v>
      </c>
      <c r="P15" s="19">
        <v>0</v>
      </c>
      <c r="Q15" s="19">
        <v>0</v>
      </c>
      <c r="R15" s="19">
        <v>0</v>
      </c>
      <c r="S15" s="19">
        <v>145</v>
      </c>
      <c r="T15" s="19">
        <v>27</v>
      </c>
      <c r="U15" s="19">
        <v>40</v>
      </c>
      <c r="V15" s="19">
        <v>9</v>
      </c>
      <c r="W15" s="19">
        <v>221</v>
      </c>
    </row>
    <row r="16" spans="2:23" ht="20.100000000000001" customHeight="1" thickBot="1" x14ac:dyDescent="0.25">
      <c r="B16" s="4" t="s">
        <v>26</v>
      </c>
      <c r="C16" s="19">
        <v>206</v>
      </c>
      <c r="D16" s="19">
        <v>7</v>
      </c>
      <c r="E16" s="19">
        <v>8</v>
      </c>
      <c r="F16" s="19">
        <v>221</v>
      </c>
      <c r="G16" s="19">
        <v>159</v>
      </c>
      <c r="H16" s="19">
        <v>0</v>
      </c>
      <c r="I16" s="19">
        <v>4</v>
      </c>
      <c r="J16" s="19">
        <v>163</v>
      </c>
      <c r="K16" s="19">
        <v>47</v>
      </c>
      <c r="L16" s="19">
        <v>7</v>
      </c>
      <c r="M16" s="19">
        <v>4</v>
      </c>
      <c r="N16" s="19">
        <v>58</v>
      </c>
      <c r="O16" s="19">
        <v>0</v>
      </c>
      <c r="P16" s="19">
        <v>0</v>
      </c>
      <c r="Q16" s="19">
        <v>0</v>
      </c>
      <c r="R16" s="19">
        <v>0</v>
      </c>
      <c r="S16" s="19">
        <v>219</v>
      </c>
      <c r="T16" s="19">
        <v>52</v>
      </c>
      <c r="U16" s="19">
        <v>33</v>
      </c>
      <c r="V16" s="19">
        <v>19</v>
      </c>
      <c r="W16" s="19">
        <v>323</v>
      </c>
    </row>
    <row r="17" spans="2:23" ht="20.100000000000001" customHeight="1" thickBot="1" x14ac:dyDescent="0.25">
      <c r="B17" s="4" t="s">
        <v>27</v>
      </c>
      <c r="C17" s="19">
        <v>17</v>
      </c>
      <c r="D17" s="19">
        <v>0</v>
      </c>
      <c r="E17" s="19">
        <v>0</v>
      </c>
      <c r="F17" s="19">
        <v>17</v>
      </c>
      <c r="G17" s="19">
        <v>12</v>
      </c>
      <c r="H17" s="19">
        <v>0</v>
      </c>
      <c r="I17" s="19">
        <v>0</v>
      </c>
      <c r="J17" s="19">
        <v>12</v>
      </c>
      <c r="K17" s="19">
        <v>5</v>
      </c>
      <c r="L17" s="19">
        <v>0</v>
      </c>
      <c r="M17" s="19">
        <v>0</v>
      </c>
      <c r="N17" s="19">
        <v>5</v>
      </c>
      <c r="O17" s="19">
        <v>0</v>
      </c>
      <c r="P17" s="19">
        <v>0</v>
      </c>
      <c r="Q17" s="19">
        <v>0</v>
      </c>
      <c r="R17" s="19">
        <v>0</v>
      </c>
      <c r="S17" s="19">
        <v>37</v>
      </c>
      <c r="T17" s="19">
        <v>3</v>
      </c>
      <c r="U17" s="19">
        <v>4</v>
      </c>
      <c r="V17" s="19">
        <v>0</v>
      </c>
      <c r="W17" s="19">
        <v>44</v>
      </c>
    </row>
    <row r="18" spans="2:23" ht="20.100000000000001" customHeight="1" thickBot="1" x14ac:dyDescent="0.25">
      <c r="B18" s="4" t="s">
        <v>28</v>
      </c>
      <c r="C18" s="19">
        <v>74</v>
      </c>
      <c r="D18" s="19">
        <v>4</v>
      </c>
      <c r="E18" s="19">
        <v>11</v>
      </c>
      <c r="F18" s="19">
        <v>89</v>
      </c>
      <c r="G18" s="19">
        <v>27</v>
      </c>
      <c r="H18" s="19">
        <v>1</v>
      </c>
      <c r="I18" s="19">
        <v>0</v>
      </c>
      <c r="J18" s="19">
        <v>28</v>
      </c>
      <c r="K18" s="19">
        <v>27</v>
      </c>
      <c r="L18" s="19">
        <v>3</v>
      </c>
      <c r="M18" s="19">
        <v>6</v>
      </c>
      <c r="N18" s="19">
        <v>36</v>
      </c>
      <c r="O18" s="19">
        <v>20</v>
      </c>
      <c r="P18" s="19">
        <v>0</v>
      </c>
      <c r="Q18" s="19">
        <v>5</v>
      </c>
      <c r="R18" s="19">
        <v>25</v>
      </c>
      <c r="S18" s="19">
        <v>212</v>
      </c>
      <c r="T18" s="19">
        <v>31</v>
      </c>
      <c r="U18" s="19">
        <v>21</v>
      </c>
      <c r="V18" s="19">
        <v>6</v>
      </c>
      <c r="W18" s="19">
        <v>270</v>
      </c>
    </row>
    <row r="19" spans="2:23" ht="20.100000000000001" customHeight="1" thickBot="1" x14ac:dyDescent="0.25">
      <c r="B19" s="4" t="s">
        <v>29</v>
      </c>
      <c r="C19" s="19">
        <v>67</v>
      </c>
      <c r="D19" s="19">
        <v>0</v>
      </c>
      <c r="E19" s="19">
        <v>4</v>
      </c>
      <c r="F19" s="19">
        <v>71</v>
      </c>
      <c r="G19" s="19">
        <v>36</v>
      </c>
      <c r="H19" s="19">
        <v>0</v>
      </c>
      <c r="I19" s="19">
        <v>0</v>
      </c>
      <c r="J19" s="19">
        <v>36</v>
      </c>
      <c r="K19" s="19">
        <v>31</v>
      </c>
      <c r="L19" s="19">
        <v>0</v>
      </c>
      <c r="M19" s="19">
        <v>4</v>
      </c>
      <c r="N19" s="19">
        <v>35</v>
      </c>
      <c r="O19" s="19">
        <v>0</v>
      </c>
      <c r="P19" s="19">
        <v>0</v>
      </c>
      <c r="Q19" s="19">
        <v>0</v>
      </c>
      <c r="R19" s="19">
        <v>0</v>
      </c>
      <c r="S19" s="19">
        <v>159</v>
      </c>
      <c r="T19" s="19">
        <v>22</v>
      </c>
      <c r="U19" s="19">
        <v>17</v>
      </c>
      <c r="V19" s="19">
        <v>4</v>
      </c>
      <c r="W19" s="19">
        <v>202</v>
      </c>
    </row>
    <row r="20" spans="2:23" ht="20.100000000000001" customHeight="1" thickBot="1" x14ac:dyDescent="0.25">
      <c r="B20" s="4" t="s">
        <v>30</v>
      </c>
      <c r="C20" s="19">
        <v>155</v>
      </c>
      <c r="D20" s="19">
        <v>8</v>
      </c>
      <c r="E20" s="19">
        <v>14</v>
      </c>
      <c r="F20" s="19">
        <v>177</v>
      </c>
      <c r="G20" s="19">
        <v>71</v>
      </c>
      <c r="H20" s="19">
        <v>2</v>
      </c>
      <c r="I20" s="19">
        <v>5</v>
      </c>
      <c r="J20" s="19">
        <v>78</v>
      </c>
      <c r="K20" s="19">
        <v>84</v>
      </c>
      <c r="L20" s="19">
        <v>6</v>
      </c>
      <c r="M20" s="19">
        <v>9</v>
      </c>
      <c r="N20" s="19">
        <v>99</v>
      </c>
      <c r="O20" s="19">
        <v>0</v>
      </c>
      <c r="P20" s="19">
        <v>0</v>
      </c>
      <c r="Q20" s="19">
        <v>0</v>
      </c>
      <c r="R20" s="19">
        <v>0</v>
      </c>
      <c r="S20" s="19">
        <v>807</v>
      </c>
      <c r="T20" s="19">
        <v>238</v>
      </c>
      <c r="U20" s="19">
        <v>179</v>
      </c>
      <c r="V20" s="19">
        <v>72</v>
      </c>
      <c r="W20" s="19">
        <v>1296</v>
      </c>
    </row>
    <row r="21" spans="2:23" ht="20.100000000000001" customHeight="1" thickBot="1" x14ac:dyDescent="0.25">
      <c r="B21" s="4" t="s">
        <v>31</v>
      </c>
      <c r="C21" s="19">
        <v>294</v>
      </c>
      <c r="D21" s="19">
        <v>31</v>
      </c>
      <c r="E21" s="19">
        <v>23</v>
      </c>
      <c r="F21" s="19">
        <v>348</v>
      </c>
      <c r="G21" s="19">
        <v>121</v>
      </c>
      <c r="H21" s="19">
        <v>2</v>
      </c>
      <c r="I21" s="19">
        <v>3</v>
      </c>
      <c r="J21" s="19">
        <v>126</v>
      </c>
      <c r="K21" s="19">
        <v>173</v>
      </c>
      <c r="L21" s="19">
        <v>29</v>
      </c>
      <c r="M21" s="19">
        <v>20</v>
      </c>
      <c r="N21" s="19">
        <v>222</v>
      </c>
      <c r="O21" s="19">
        <v>0</v>
      </c>
      <c r="P21" s="19">
        <v>0</v>
      </c>
      <c r="Q21" s="19">
        <v>0</v>
      </c>
      <c r="R21" s="19">
        <v>0</v>
      </c>
      <c r="S21" s="19">
        <v>621</v>
      </c>
      <c r="T21" s="19">
        <v>123</v>
      </c>
      <c r="U21" s="19">
        <v>41</v>
      </c>
      <c r="V21" s="19">
        <v>30</v>
      </c>
      <c r="W21" s="19">
        <v>815</v>
      </c>
    </row>
    <row r="22" spans="2:23" ht="20.100000000000001" customHeight="1" thickBot="1" x14ac:dyDescent="0.25">
      <c r="B22" s="4" t="s">
        <v>32</v>
      </c>
      <c r="C22" s="19">
        <v>38</v>
      </c>
      <c r="D22" s="19">
        <v>7</v>
      </c>
      <c r="E22" s="19">
        <v>1</v>
      </c>
      <c r="F22" s="19">
        <v>46</v>
      </c>
      <c r="G22" s="19">
        <v>11</v>
      </c>
      <c r="H22" s="19">
        <v>0</v>
      </c>
      <c r="I22" s="19">
        <v>0</v>
      </c>
      <c r="J22" s="19">
        <v>11</v>
      </c>
      <c r="K22" s="19">
        <v>27</v>
      </c>
      <c r="L22" s="19">
        <v>7</v>
      </c>
      <c r="M22" s="19">
        <v>1</v>
      </c>
      <c r="N22" s="19">
        <v>35</v>
      </c>
      <c r="O22" s="19">
        <v>0</v>
      </c>
      <c r="P22" s="19">
        <v>0</v>
      </c>
      <c r="Q22" s="19">
        <v>0</v>
      </c>
      <c r="R22" s="19">
        <v>0</v>
      </c>
      <c r="S22" s="19">
        <v>44</v>
      </c>
      <c r="T22" s="19">
        <v>6</v>
      </c>
      <c r="U22" s="19">
        <v>14</v>
      </c>
      <c r="V22" s="19">
        <v>9</v>
      </c>
      <c r="W22" s="19">
        <v>73</v>
      </c>
    </row>
    <row r="23" spans="2:23" ht="20.100000000000001" customHeight="1" thickBot="1" x14ac:dyDescent="0.25">
      <c r="B23" s="4" t="s">
        <v>33</v>
      </c>
      <c r="C23" s="19">
        <v>89</v>
      </c>
      <c r="D23" s="19">
        <v>7</v>
      </c>
      <c r="E23" s="19">
        <v>0</v>
      </c>
      <c r="F23" s="19">
        <v>96</v>
      </c>
      <c r="G23" s="19">
        <v>33</v>
      </c>
      <c r="H23" s="19">
        <v>2</v>
      </c>
      <c r="I23" s="19">
        <v>0</v>
      </c>
      <c r="J23" s="19">
        <v>35</v>
      </c>
      <c r="K23" s="19">
        <v>56</v>
      </c>
      <c r="L23" s="19">
        <v>5</v>
      </c>
      <c r="M23" s="19">
        <v>0</v>
      </c>
      <c r="N23" s="19">
        <v>61</v>
      </c>
      <c r="O23" s="19">
        <v>0</v>
      </c>
      <c r="P23" s="19">
        <v>0</v>
      </c>
      <c r="Q23" s="19">
        <v>0</v>
      </c>
      <c r="R23" s="19">
        <v>0</v>
      </c>
      <c r="S23" s="19">
        <v>132</v>
      </c>
      <c r="T23" s="19">
        <v>16</v>
      </c>
      <c r="U23" s="19">
        <v>8</v>
      </c>
      <c r="V23" s="19">
        <v>5</v>
      </c>
      <c r="W23" s="19">
        <v>161</v>
      </c>
    </row>
    <row r="24" spans="2:23" ht="20.100000000000001" customHeight="1" thickBot="1" x14ac:dyDescent="0.25">
      <c r="B24" s="4" t="s">
        <v>34</v>
      </c>
      <c r="C24" s="19">
        <v>169</v>
      </c>
      <c r="D24" s="19">
        <v>18</v>
      </c>
      <c r="E24" s="19">
        <v>17</v>
      </c>
      <c r="F24" s="19">
        <v>204</v>
      </c>
      <c r="G24" s="19">
        <v>43</v>
      </c>
      <c r="H24" s="19">
        <v>0</v>
      </c>
      <c r="I24" s="19">
        <v>10</v>
      </c>
      <c r="J24" s="19">
        <v>53</v>
      </c>
      <c r="K24" s="19">
        <v>106</v>
      </c>
      <c r="L24" s="19">
        <v>18</v>
      </c>
      <c r="M24" s="19">
        <v>7</v>
      </c>
      <c r="N24" s="19">
        <v>131</v>
      </c>
      <c r="O24" s="19">
        <v>20</v>
      </c>
      <c r="P24" s="19">
        <v>0</v>
      </c>
      <c r="Q24" s="19">
        <v>0</v>
      </c>
      <c r="R24" s="19">
        <v>20</v>
      </c>
      <c r="S24" s="19">
        <v>511</v>
      </c>
      <c r="T24" s="19">
        <v>112</v>
      </c>
      <c r="U24" s="19">
        <v>74</v>
      </c>
      <c r="V24" s="19">
        <v>30</v>
      </c>
      <c r="W24" s="19">
        <v>727</v>
      </c>
    </row>
    <row r="25" spans="2:23" ht="20.100000000000001" customHeight="1" thickBot="1" x14ac:dyDescent="0.25">
      <c r="B25" s="4" t="s">
        <v>35</v>
      </c>
      <c r="C25" s="19">
        <v>56</v>
      </c>
      <c r="D25" s="19">
        <v>0</v>
      </c>
      <c r="E25" s="19">
        <v>1</v>
      </c>
      <c r="F25" s="19">
        <v>57</v>
      </c>
      <c r="G25" s="19">
        <v>43</v>
      </c>
      <c r="H25" s="19">
        <v>0</v>
      </c>
      <c r="I25" s="19">
        <v>0</v>
      </c>
      <c r="J25" s="19">
        <v>43</v>
      </c>
      <c r="K25" s="19">
        <v>13</v>
      </c>
      <c r="L25" s="19">
        <v>0</v>
      </c>
      <c r="M25" s="19">
        <v>1</v>
      </c>
      <c r="N25" s="19">
        <v>14</v>
      </c>
      <c r="O25" s="19">
        <v>0</v>
      </c>
      <c r="P25" s="19">
        <v>0</v>
      </c>
      <c r="Q25" s="19">
        <v>0</v>
      </c>
      <c r="R25" s="19">
        <v>0</v>
      </c>
      <c r="S25" s="19">
        <v>208</v>
      </c>
      <c r="T25" s="19">
        <v>18</v>
      </c>
      <c r="U25" s="19">
        <v>15</v>
      </c>
      <c r="V25" s="19">
        <v>14</v>
      </c>
      <c r="W25" s="19">
        <v>255</v>
      </c>
    </row>
    <row r="26" spans="2:23" ht="20.100000000000001" customHeight="1" thickBot="1" x14ac:dyDescent="0.25">
      <c r="B26" s="4" t="s">
        <v>36</v>
      </c>
      <c r="C26" s="19">
        <v>17</v>
      </c>
      <c r="D26" s="19">
        <v>1</v>
      </c>
      <c r="E26" s="19">
        <v>0</v>
      </c>
      <c r="F26" s="19">
        <v>18</v>
      </c>
      <c r="G26" s="19">
        <v>5</v>
      </c>
      <c r="H26" s="19">
        <v>0</v>
      </c>
      <c r="I26" s="19">
        <v>0</v>
      </c>
      <c r="J26" s="19">
        <v>5</v>
      </c>
      <c r="K26" s="19">
        <v>12</v>
      </c>
      <c r="L26" s="19">
        <v>1</v>
      </c>
      <c r="M26" s="19">
        <v>0</v>
      </c>
      <c r="N26" s="19">
        <v>13</v>
      </c>
      <c r="O26" s="19">
        <v>0</v>
      </c>
      <c r="P26" s="19">
        <v>0</v>
      </c>
      <c r="Q26" s="19">
        <v>0</v>
      </c>
      <c r="R26" s="19">
        <v>0</v>
      </c>
      <c r="S26" s="19">
        <v>42</v>
      </c>
      <c r="T26" s="19">
        <v>8</v>
      </c>
      <c r="U26" s="19">
        <v>2</v>
      </c>
      <c r="V26" s="19">
        <v>10</v>
      </c>
      <c r="W26" s="19">
        <v>62</v>
      </c>
    </row>
    <row r="27" spans="2:23" ht="20.100000000000001" customHeight="1" thickBot="1" x14ac:dyDescent="0.25">
      <c r="B27" s="5" t="s">
        <v>37</v>
      </c>
      <c r="C27" s="19">
        <v>88</v>
      </c>
      <c r="D27" s="19">
        <v>1</v>
      </c>
      <c r="E27" s="19">
        <v>12</v>
      </c>
      <c r="F27" s="19">
        <v>101</v>
      </c>
      <c r="G27" s="19">
        <v>50</v>
      </c>
      <c r="H27" s="19">
        <v>0</v>
      </c>
      <c r="I27" s="19">
        <v>0</v>
      </c>
      <c r="J27" s="19">
        <v>50</v>
      </c>
      <c r="K27" s="19">
        <v>38</v>
      </c>
      <c r="L27" s="19">
        <v>1</v>
      </c>
      <c r="M27" s="19">
        <v>12</v>
      </c>
      <c r="N27" s="19">
        <v>51</v>
      </c>
      <c r="O27" s="19">
        <v>0</v>
      </c>
      <c r="P27" s="19">
        <v>0</v>
      </c>
      <c r="Q27" s="19">
        <v>0</v>
      </c>
      <c r="R27" s="19">
        <v>0</v>
      </c>
      <c r="S27" s="19">
        <v>181</v>
      </c>
      <c r="T27" s="19">
        <v>15</v>
      </c>
      <c r="U27" s="19">
        <v>10</v>
      </c>
      <c r="V27" s="19">
        <v>8</v>
      </c>
      <c r="W27" s="19">
        <v>214</v>
      </c>
    </row>
    <row r="28" spans="2:23" ht="20.100000000000001" customHeight="1" thickBot="1" x14ac:dyDescent="0.25">
      <c r="B28" s="6" t="s">
        <v>38</v>
      </c>
      <c r="C28" s="20">
        <v>7</v>
      </c>
      <c r="D28" s="20">
        <v>0</v>
      </c>
      <c r="E28" s="20">
        <v>0</v>
      </c>
      <c r="F28" s="20">
        <v>7</v>
      </c>
      <c r="G28" s="20">
        <v>6</v>
      </c>
      <c r="H28" s="20">
        <v>0</v>
      </c>
      <c r="I28" s="20">
        <v>0</v>
      </c>
      <c r="J28" s="20">
        <v>6</v>
      </c>
      <c r="K28" s="20">
        <v>1</v>
      </c>
      <c r="L28" s="20">
        <v>0</v>
      </c>
      <c r="M28" s="20">
        <v>0</v>
      </c>
      <c r="N28" s="20">
        <v>1</v>
      </c>
      <c r="O28" s="20">
        <v>0</v>
      </c>
      <c r="P28" s="20">
        <v>0</v>
      </c>
      <c r="Q28" s="20">
        <v>0</v>
      </c>
      <c r="R28" s="20">
        <v>0</v>
      </c>
      <c r="S28" s="20">
        <v>44</v>
      </c>
      <c r="T28" s="20">
        <v>3</v>
      </c>
      <c r="U28" s="20">
        <v>0</v>
      </c>
      <c r="V28" s="20">
        <v>0</v>
      </c>
      <c r="W28" s="20">
        <v>47</v>
      </c>
    </row>
    <row r="29" spans="2:23" ht="20.100000000000001" customHeight="1" thickBot="1" x14ac:dyDescent="0.25">
      <c r="B29" s="7" t="s">
        <v>39</v>
      </c>
      <c r="C29" s="9">
        <f>SUM(C12:C28)</f>
        <v>1861</v>
      </c>
      <c r="D29" s="9">
        <f t="shared" ref="D29:W29" si="0">SUM(D12:D28)</f>
        <v>121</v>
      </c>
      <c r="E29" s="9">
        <f t="shared" si="0"/>
        <v>136</v>
      </c>
      <c r="F29" s="9">
        <f t="shared" si="0"/>
        <v>2118</v>
      </c>
      <c r="G29" s="9">
        <f t="shared" si="0"/>
        <v>862</v>
      </c>
      <c r="H29" s="9">
        <f t="shared" si="0"/>
        <v>15</v>
      </c>
      <c r="I29" s="9">
        <f t="shared" si="0"/>
        <v>28</v>
      </c>
      <c r="J29" s="9">
        <f t="shared" si="0"/>
        <v>905</v>
      </c>
      <c r="K29" s="9">
        <f t="shared" si="0"/>
        <v>959</v>
      </c>
      <c r="L29" s="9">
        <f t="shared" si="0"/>
        <v>106</v>
      </c>
      <c r="M29" s="9">
        <f t="shared" si="0"/>
        <v>103</v>
      </c>
      <c r="N29" s="9">
        <f t="shared" si="0"/>
        <v>1168</v>
      </c>
      <c r="O29" s="9">
        <f t="shared" si="0"/>
        <v>40</v>
      </c>
      <c r="P29" s="9">
        <f t="shared" si="0"/>
        <v>0</v>
      </c>
      <c r="Q29" s="9">
        <f t="shared" si="0"/>
        <v>5</v>
      </c>
      <c r="R29" s="9">
        <f t="shared" si="0"/>
        <v>45</v>
      </c>
      <c r="S29" s="9">
        <f t="shared" si="0"/>
        <v>4335</v>
      </c>
      <c r="T29" s="9">
        <f t="shared" si="0"/>
        <v>830</v>
      </c>
      <c r="U29" s="9">
        <f t="shared" si="0"/>
        <v>563</v>
      </c>
      <c r="V29" s="9">
        <f t="shared" si="0"/>
        <v>370</v>
      </c>
      <c r="W29" s="9">
        <f t="shared" si="0"/>
        <v>6098</v>
      </c>
    </row>
    <row r="30" spans="2:23" x14ac:dyDescent="0.2"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</row>
  </sheetData>
  <mergeCells count="21">
    <mergeCell ref="R10:R11"/>
    <mergeCell ref="S10:S11"/>
    <mergeCell ref="T10:U10"/>
    <mergeCell ref="V10:V11"/>
    <mergeCell ref="W10:W11"/>
    <mergeCell ref="S9:W9"/>
    <mergeCell ref="C10:C11"/>
    <mergeCell ref="D10:E10"/>
    <mergeCell ref="F10:F11"/>
    <mergeCell ref="G10:G11"/>
    <mergeCell ref="H10:I10"/>
    <mergeCell ref="P10:Q10"/>
    <mergeCell ref="C9:F9"/>
    <mergeCell ref="G9:J9"/>
    <mergeCell ref="K9:N9"/>
    <mergeCell ref="O9:R9"/>
    <mergeCell ref="J10:J11"/>
    <mergeCell ref="K10:K11"/>
    <mergeCell ref="L10:M10"/>
    <mergeCell ref="N10:N11"/>
    <mergeCell ref="O10:O11"/>
  </mergeCells>
  <pageMargins left="0.7" right="0.7" top="0.75" bottom="0.75" header="0.3" footer="0.3"/>
  <pageSetup paperSize="9" orientation="portrait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8:Q30"/>
  <sheetViews>
    <sheetView workbookViewId="0"/>
  </sheetViews>
  <sheetFormatPr baseColWidth="10" defaultRowHeight="12.75" x14ac:dyDescent="0.2"/>
  <cols>
    <col min="1" max="1" width="8.625" customWidth="1"/>
    <col min="2" max="2" width="27" customWidth="1"/>
    <col min="3" max="3" width="11.75" bestFit="1" customWidth="1"/>
    <col min="4" max="4" width="17.875" bestFit="1" customWidth="1"/>
    <col min="5" max="5" width="11.75" bestFit="1" customWidth="1"/>
    <col min="6" max="6" width="17.875" bestFit="1" customWidth="1"/>
    <col min="7" max="7" width="9.5" customWidth="1"/>
    <col min="8" max="8" width="11.75" bestFit="1" customWidth="1"/>
    <col min="9" max="9" width="17.875" bestFit="1" customWidth="1"/>
    <col min="10" max="10" width="11.75" bestFit="1" customWidth="1"/>
    <col min="11" max="11" width="17.875" bestFit="1" customWidth="1"/>
    <col min="12" max="12" width="9.5" customWidth="1"/>
    <col min="13" max="13" width="11.75" bestFit="1" customWidth="1"/>
    <col min="14" max="14" width="17.875" bestFit="1" customWidth="1"/>
    <col min="15" max="15" width="11.75" bestFit="1" customWidth="1"/>
    <col min="16" max="16" width="17.875" bestFit="1" customWidth="1"/>
    <col min="17" max="17" width="9.5" customWidth="1"/>
    <col min="19" max="19" width="12.625" customWidth="1"/>
  </cols>
  <sheetData>
    <row r="8" spans="2:17" ht="39" customHeight="1" x14ac:dyDescent="0.2"/>
    <row r="9" spans="2:17" ht="44.25" customHeight="1" thickBot="1" x14ac:dyDescent="0.25">
      <c r="B9" s="12"/>
      <c r="C9" s="67" t="s">
        <v>238</v>
      </c>
      <c r="D9" s="64"/>
      <c r="E9" s="64"/>
      <c r="F9" s="64"/>
      <c r="G9" s="74"/>
      <c r="H9" s="67" t="s">
        <v>239</v>
      </c>
      <c r="I9" s="64"/>
      <c r="J9" s="64"/>
      <c r="K9" s="64"/>
      <c r="L9" s="74"/>
      <c r="M9" s="67" t="s">
        <v>52</v>
      </c>
      <c r="N9" s="64"/>
      <c r="O9" s="64"/>
      <c r="P9" s="64"/>
      <c r="Q9" s="74"/>
    </row>
    <row r="10" spans="2:17" ht="28.5" customHeight="1" x14ac:dyDescent="0.2">
      <c r="B10" s="11"/>
      <c r="C10" s="77" t="s">
        <v>127</v>
      </c>
      <c r="D10" s="77"/>
      <c r="E10" s="77" t="s">
        <v>128</v>
      </c>
      <c r="F10" s="77"/>
      <c r="G10" s="75" t="s">
        <v>52</v>
      </c>
      <c r="H10" s="77" t="s">
        <v>129</v>
      </c>
      <c r="I10" s="77"/>
      <c r="J10" s="75" t="s">
        <v>128</v>
      </c>
      <c r="K10" s="75"/>
      <c r="L10" s="75" t="s">
        <v>52</v>
      </c>
      <c r="M10" s="77" t="s">
        <v>127</v>
      </c>
      <c r="N10" s="77"/>
      <c r="O10" s="75" t="s">
        <v>128</v>
      </c>
      <c r="P10" s="75"/>
      <c r="Q10" s="75" t="s">
        <v>52</v>
      </c>
    </row>
    <row r="11" spans="2:17" ht="42" customHeight="1" thickBot="1" x14ac:dyDescent="0.25">
      <c r="B11" s="13"/>
      <c r="C11" s="21" t="s">
        <v>41</v>
      </c>
      <c r="D11" s="21" t="s">
        <v>130</v>
      </c>
      <c r="E11" s="21" t="s">
        <v>41</v>
      </c>
      <c r="F11" s="21" t="s">
        <v>130</v>
      </c>
      <c r="G11" s="76"/>
      <c r="H11" s="21" t="s">
        <v>41</v>
      </c>
      <c r="I11" s="21" t="s">
        <v>130</v>
      </c>
      <c r="J11" s="21" t="s">
        <v>41</v>
      </c>
      <c r="K11" s="21" t="s">
        <v>130</v>
      </c>
      <c r="L11" s="76"/>
      <c r="M11" s="21" t="s">
        <v>41</v>
      </c>
      <c r="N11" s="21" t="s">
        <v>130</v>
      </c>
      <c r="O11" s="21" t="s">
        <v>41</v>
      </c>
      <c r="P11" s="21" t="s">
        <v>130</v>
      </c>
      <c r="Q11" s="76"/>
    </row>
    <row r="12" spans="2:17" ht="20.100000000000001" customHeight="1" thickBot="1" x14ac:dyDescent="0.25">
      <c r="B12" s="3" t="s">
        <v>22</v>
      </c>
      <c r="C12" s="18">
        <v>21</v>
      </c>
      <c r="D12" s="18">
        <v>16</v>
      </c>
      <c r="E12" s="18">
        <v>648</v>
      </c>
      <c r="F12" s="18">
        <v>857</v>
      </c>
      <c r="G12" s="18">
        <v>1542</v>
      </c>
      <c r="H12" s="18">
        <v>0</v>
      </c>
      <c r="I12" s="18">
        <v>0</v>
      </c>
      <c r="J12" s="18">
        <v>0</v>
      </c>
      <c r="K12" s="18">
        <v>11</v>
      </c>
      <c r="L12" s="18">
        <v>11</v>
      </c>
      <c r="M12" s="18">
        <v>21</v>
      </c>
      <c r="N12" s="18">
        <v>16</v>
      </c>
      <c r="O12" s="18">
        <v>648</v>
      </c>
      <c r="P12" s="18">
        <v>868</v>
      </c>
      <c r="Q12" s="18">
        <v>1553</v>
      </c>
    </row>
    <row r="13" spans="2:17" ht="20.100000000000001" customHeight="1" thickBot="1" x14ac:dyDescent="0.25">
      <c r="B13" s="4" t="s">
        <v>23</v>
      </c>
      <c r="C13" s="19">
        <v>2</v>
      </c>
      <c r="D13" s="19">
        <v>0</v>
      </c>
      <c r="E13" s="19">
        <v>71</v>
      </c>
      <c r="F13" s="19">
        <v>171</v>
      </c>
      <c r="G13" s="19">
        <v>244</v>
      </c>
      <c r="H13" s="19">
        <v>0</v>
      </c>
      <c r="I13" s="19">
        <v>0</v>
      </c>
      <c r="J13" s="19">
        <v>0</v>
      </c>
      <c r="K13" s="19">
        <v>0</v>
      </c>
      <c r="L13" s="19">
        <v>0</v>
      </c>
      <c r="M13" s="19">
        <v>2</v>
      </c>
      <c r="N13" s="19">
        <v>0</v>
      </c>
      <c r="O13" s="19">
        <v>71</v>
      </c>
      <c r="P13" s="19">
        <v>171</v>
      </c>
      <c r="Q13" s="19">
        <v>244</v>
      </c>
    </row>
    <row r="14" spans="2:17" ht="20.100000000000001" customHeight="1" thickBot="1" x14ac:dyDescent="0.25">
      <c r="B14" s="4" t="s">
        <v>24</v>
      </c>
      <c r="C14" s="19">
        <v>5</v>
      </c>
      <c r="D14" s="19">
        <v>28</v>
      </c>
      <c r="E14" s="19">
        <v>87</v>
      </c>
      <c r="F14" s="19">
        <v>105</v>
      </c>
      <c r="G14" s="19">
        <v>225</v>
      </c>
      <c r="H14" s="19">
        <v>0</v>
      </c>
      <c r="I14" s="19">
        <v>1</v>
      </c>
      <c r="J14" s="19">
        <v>0</v>
      </c>
      <c r="K14" s="19">
        <v>0</v>
      </c>
      <c r="L14" s="19">
        <v>1</v>
      </c>
      <c r="M14" s="19">
        <v>5</v>
      </c>
      <c r="N14" s="19">
        <v>29</v>
      </c>
      <c r="O14" s="19">
        <v>87</v>
      </c>
      <c r="P14" s="19">
        <v>105</v>
      </c>
      <c r="Q14" s="19">
        <v>226</v>
      </c>
    </row>
    <row r="15" spans="2:17" ht="20.100000000000001" customHeight="1" thickBot="1" x14ac:dyDescent="0.25">
      <c r="B15" s="4" t="s">
        <v>25</v>
      </c>
      <c r="C15" s="19">
        <v>2</v>
      </c>
      <c r="D15" s="19">
        <v>16</v>
      </c>
      <c r="E15" s="19">
        <v>68</v>
      </c>
      <c r="F15" s="19">
        <v>230</v>
      </c>
      <c r="G15" s="19">
        <v>316</v>
      </c>
      <c r="H15" s="19">
        <v>0</v>
      </c>
      <c r="I15" s="19">
        <v>0</v>
      </c>
      <c r="J15" s="19">
        <v>0</v>
      </c>
      <c r="K15" s="19">
        <v>0</v>
      </c>
      <c r="L15" s="19">
        <v>0</v>
      </c>
      <c r="M15" s="19">
        <v>2</v>
      </c>
      <c r="N15" s="19">
        <v>16</v>
      </c>
      <c r="O15" s="19">
        <v>68</v>
      </c>
      <c r="P15" s="19">
        <v>230</v>
      </c>
      <c r="Q15" s="19">
        <v>316</v>
      </c>
    </row>
    <row r="16" spans="2:17" ht="20.100000000000001" customHeight="1" thickBot="1" x14ac:dyDescent="0.25">
      <c r="B16" s="4" t="s">
        <v>26</v>
      </c>
      <c r="C16" s="19">
        <v>3</v>
      </c>
      <c r="D16" s="19">
        <v>1</v>
      </c>
      <c r="E16" s="19">
        <v>107</v>
      </c>
      <c r="F16" s="19">
        <v>158</v>
      </c>
      <c r="G16" s="19">
        <v>269</v>
      </c>
      <c r="H16" s="19">
        <v>0</v>
      </c>
      <c r="I16" s="19">
        <v>0</v>
      </c>
      <c r="J16" s="19">
        <v>0</v>
      </c>
      <c r="K16" s="19">
        <v>0</v>
      </c>
      <c r="L16" s="19">
        <v>0</v>
      </c>
      <c r="M16" s="19">
        <v>3</v>
      </c>
      <c r="N16" s="19">
        <v>1</v>
      </c>
      <c r="O16" s="19">
        <v>107</v>
      </c>
      <c r="P16" s="19">
        <v>158</v>
      </c>
      <c r="Q16" s="19">
        <v>269</v>
      </c>
    </row>
    <row r="17" spans="2:17" ht="20.100000000000001" customHeight="1" thickBot="1" x14ac:dyDescent="0.25">
      <c r="B17" s="4" t="s">
        <v>27</v>
      </c>
      <c r="C17" s="19">
        <v>0</v>
      </c>
      <c r="D17" s="19">
        <v>0</v>
      </c>
      <c r="E17" s="19">
        <v>48</v>
      </c>
      <c r="F17" s="19">
        <v>38</v>
      </c>
      <c r="G17" s="19">
        <v>86</v>
      </c>
      <c r="H17" s="19">
        <v>0</v>
      </c>
      <c r="I17" s="19">
        <v>0</v>
      </c>
      <c r="J17" s="19">
        <v>0</v>
      </c>
      <c r="K17" s="19">
        <v>0</v>
      </c>
      <c r="L17" s="19">
        <v>0</v>
      </c>
      <c r="M17" s="19">
        <v>0</v>
      </c>
      <c r="N17" s="19">
        <v>0</v>
      </c>
      <c r="O17" s="19">
        <v>48</v>
      </c>
      <c r="P17" s="19">
        <v>38</v>
      </c>
      <c r="Q17" s="19">
        <v>86</v>
      </c>
    </row>
    <row r="18" spans="2:17" ht="20.100000000000001" customHeight="1" thickBot="1" x14ac:dyDescent="0.25">
      <c r="B18" s="4" t="s">
        <v>28</v>
      </c>
      <c r="C18" s="19">
        <v>7</v>
      </c>
      <c r="D18" s="19">
        <v>1</v>
      </c>
      <c r="E18" s="19">
        <v>104</v>
      </c>
      <c r="F18" s="19">
        <v>263</v>
      </c>
      <c r="G18" s="19">
        <v>375</v>
      </c>
      <c r="H18" s="19">
        <v>0</v>
      </c>
      <c r="I18" s="19">
        <v>0</v>
      </c>
      <c r="J18" s="19">
        <v>0</v>
      </c>
      <c r="K18" s="19">
        <v>1</v>
      </c>
      <c r="L18" s="19">
        <v>1</v>
      </c>
      <c r="M18" s="19">
        <v>7</v>
      </c>
      <c r="N18" s="19">
        <v>1</v>
      </c>
      <c r="O18" s="19">
        <v>104</v>
      </c>
      <c r="P18" s="19">
        <v>264</v>
      </c>
      <c r="Q18" s="19">
        <v>376</v>
      </c>
    </row>
    <row r="19" spans="2:17" ht="20.100000000000001" customHeight="1" thickBot="1" x14ac:dyDescent="0.25">
      <c r="B19" s="4" t="s">
        <v>29</v>
      </c>
      <c r="C19" s="19">
        <v>0</v>
      </c>
      <c r="D19" s="19">
        <v>13</v>
      </c>
      <c r="E19" s="19">
        <v>147</v>
      </c>
      <c r="F19" s="19">
        <v>253</v>
      </c>
      <c r="G19" s="19">
        <v>413</v>
      </c>
      <c r="H19" s="19">
        <v>0</v>
      </c>
      <c r="I19" s="19">
        <v>0</v>
      </c>
      <c r="J19" s="19">
        <v>0</v>
      </c>
      <c r="K19" s="19">
        <v>3</v>
      </c>
      <c r="L19" s="19">
        <v>3</v>
      </c>
      <c r="M19" s="19">
        <v>0</v>
      </c>
      <c r="N19" s="19">
        <v>13</v>
      </c>
      <c r="O19" s="19">
        <v>147</v>
      </c>
      <c r="P19" s="19">
        <v>256</v>
      </c>
      <c r="Q19" s="19">
        <v>416</v>
      </c>
    </row>
    <row r="20" spans="2:17" ht="20.100000000000001" customHeight="1" thickBot="1" x14ac:dyDescent="0.25">
      <c r="B20" s="4" t="s">
        <v>30</v>
      </c>
      <c r="C20" s="19">
        <v>8</v>
      </c>
      <c r="D20" s="19">
        <v>3</v>
      </c>
      <c r="E20" s="19">
        <v>757</v>
      </c>
      <c r="F20" s="19">
        <v>800</v>
      </c>
      <c r="G20" s="19">
        <v>1568</v>
      </c>
      <c r="H20" s="19">
        <v>0</v>
      </c>
      <c r="I20" s="19">
        <v>2</v>
      </c>
      <c r="J20" s="19">
        <v>0</v>
      </c>
      <c r="K20" s="19">
        <v>3</v>
      </c>
      <c r="L20" s="19">
        <v>5</v>
      </c>
      <c r="M20" s="19">
        <v>8</v>
      </c>
      <c r="N20" s="19">
        <v>5</v>
      </c>
      <c r="O20" s="19">
        <v>757</v>
      </c>
      <c r="P20" s="19">
        <v>803</v>
      </c>
      <c r="Q20" s="19">
        <v>1573</v>
      </c>
    </row>
    <row r="21" spans="2:17" ht="20.100000000000001" customHeight="1" thickBot="1" x14ac:dyDescent="0.25">
      <c r="B21" s="4" t="s">
        <v>31</v>
      </c>
      <c r="C21" s="19">
        <v>7</v>
      </c>
      <c r="D21" s="19">
        <v>11</v>
      </c>
      <c r="E21" s="19">
        <v>391</v>
      </c>
      <c r="F21" s="19">
        <v>726</v>
      </c>
      <c r="G21" s="19">
        <v>1135</v>
      </c>
      <c r="H21" s="19">
        <v>0</v>
      </c>
      <c r="I21" s="19">
        <v>2</v>
      </c>
      <c r="J21" s="19">
        <v>0</v>
      </c>
      <c r="K21" s="19">
        <v>2</v>
      </c>
      <c r="L21" s="19">
        <v>4</v>
      </c>
      <c r="M21" s="19">
        <v>7</v>
      </c>
      <c r="N21" s="19">
        <v>13</v>
      </c>
      <c r="O21" s="19">
        <v>391</v>
      </c>
      <c r="P21" s="19">
        <v>728</v>
      </c>
      <c r="Q21" s="19">
        <v>1139</v>
      </c>
    </row>
    <row r="22" spans="2:17" ht="20.100000000000001" customHeight="1" thickBot="1" x14ac:dyDescent="0.25">
      <c r="B22" s="4" t="s">
        <v>32</v>
      </c>
      <c r="C22" s="19">
        <v>10</v>
      </c>
      <c r="D22" s="19">
        <v>1</v>
      </c>
      <c r="E22" s="19">
        <v>28</v>
      </c>
      <c r="F22" s="19">
        <v>107</v>
      </c>
      <c r="G22" s="19">
        <v>146</v>
      </c>
      <c r="H22" s="19">
        <v>0</v>
      </c>
      <c r="I22" s="19">
        <v>0</v>
      </c>
      <c r="J22" s="19">
        <v>0</v>
      </c>
      <c r="K22" s="19">
        <v>4</v>
      </c>
      <c r="L22" s="19">
        <v>4</v>
      </c>
      <c r="M22" s="19">
        <v>10</v>
      </c>
      <c r="N22" s="19">
        <v>1</v>
      </c>
      <c r="O22" s="19">
        <v>28</v>
      </c>
      <c r="P22" s="19">
        <v>111</v>
      </c>
      <c r="Q22" s="19">
        <v>150</v>
      </c>
    </row>
    <row r="23" spans="2:17" ht="20.100000000000001" customHeight="1" thickBot="1" x14ac:dyDescent="0.25">
      <c r="B23" s="4" t="s">
        <v>33</v>
      </c>
      <c r="C23" s="19">
        <v>1</v>
      </c>
      <c r="D23" s="19">
        <v>1</v>
      </c>
      <c r="E23" s="19">
        <v>85</v>
      </c>
      <c r="F23" s="19">
        <v>292</v>
      </c>
      <c r="G23" s="19">
        <v>379</v>
      </c>
      <c r="H23" s="19">
        <v>0</v>
      </c>
      <c r="I23" s="19">
        <v>0</v>
      </c>
      <c r="J23" s="19">
        <v>0</v>
      </c>
      <c r="K23" s="19">
        <v>1</v>
      </c>
      <c r="L23" s="19">
        <v>1</v>
      </c>
      <c r="M23" s="19">
        <v>1</v>
      </c>
      <c r="N23" s="19">
        <v>1</v>
      </c>
      <c r="O23" s="19">
        <v>85</v>
      </c>
      <c r="P23" s="19">
        <v>293</v>
      </c>
      <c r="Q23" s="19">
        <v>380</v>
      </c>
    </row>
    <row r="24" spans="2:17" ht="20.100000000000001" customHeight="1" thickBot="1" x14ac:dyDescent="0.25">
      <c r="B24" s="4" t="s">
        <v>34</v>
      </c>
      <c r="C24" s="19">
        <v>2</v>
      </c>
      <c r="D24" s="19">
        <v>93</v>
      </c>
      <c r="E24" s="19">
        <v>342</v>
      </c>
      <c r="F24" s="19">
        <v>953</v>
      </c>
      <c r="G24" s="19">
        <v>1390</v>
      </c>
      <c r="H24" s="19">
        <v>0</v>
      </c>
      <c r="I24" s="19">
        <v>0</v>
      </c>
      <c r="J24" s="19">
        <v>0</v>
      </c>
      <c r="K24" s="19">
        <v>2</v>
      </c>
      <c r="L24" s="19">
        <v>2</v>
      </c>
      <c r="M24" s="19">
        <v>2</v>
      </c>
      <c r="N24" s="19">
        <v>93</v>
      </c>
      <c r="O24" s="19">
        <v>342</v>
      </c>
      <c r="P24" s="19">
        <v>955</v>
      </c>
      <c r="Q24" s="19">
        <v>1392</v>
      </c>
    </row>
    <row r="25" spans="2:17" ht="20.100000000000001" customHeight="1" thickBot="1" x14ac:dyDescent="0.25">
      <c r="B25" s="4" t="s">
        <v>35</v>
      </c>
      <c r="C25" s="19">
        <v>2</v>
      </c>
      <c r="D25" s="19">
        <v>3</v>
      </c>
      <c r="E25" s="19">
        <v>112</v>
      </c>
      <c r="F25" s="19">
        <v>134</v>
      </c>
      <c r="G25" s="19">
        <v>251</v>
      </c>
      <c r="H25" s="19">
        <v>0</v>
      </c>
      <c r="I25" s="19">
        <v>0</v>
      </c>
      <c r="J25" s="19">
        <v>0</v>
      </c>
      <c r="K25" s="19">
        <v>0</v>
      </c>
      <c r="L25" s="19">
        <v>0</v>
      </c>
      <c r="M25" s="19">
        <v>2</v>
      </c>
      <c r="N25" s="19">
        <v>3</v>
      </c>
      <c r="O25" s="19">
        <v>112</v>
      </c>
      <c r="P25" s="19">
        <v>134</v>
      </c>
      <c r="Q25" s="19">
        <v>251</v>
      </c>
    </row>
    <row r="26" spans="2:17" ht="20.100000000000001" customHeight="1" thickBot="1" x14ac:dyDescent="0.25">
      <c r="B26" s="4" t="s">
        <v>36</v>
      </c>
      <c r="C26" s="19">
        <v>0</v>
      </c>
      <c r="D26" s="19">
        <v>2</v>
      </c>
      <c r="E26" s="19">
        <v>13</v>
      </c>
      <c r="F26" s="19">
        <v>95</v>
      </c>
      <c r="G26" s="19">
        <v>110</v>
      </c>
      <c r="H26" s="19">
        <v>0</v>
      </c>
      <c r="I26" s="19">
        <v>0</v>
      </c>
      <c r="J26" s="19">
        <v>0</v>
      </c>
      <c r="K26" s="19">
        <v>1</v>
      </c>
      <c r="L26" s="19">
        <v>1</v>
      </c>
      <c r="M26" s="19">
        <v>0</v>
      </c>
      <c r="N26" s="19">
        <v>2</v>
      </c>
      <c r="O26" s="19">
        <v>13</v>
      </c>
      <c r="P26" s="19">
        <v>96</v>
      </c>
      <c r="Q26" s="19">
        <v>111</v>
      </c>
    </row>
    <row r="27" spans="2:17" ht="20.100000000000001" customHeight="1" thickBot="1" x14ac:dyDescent="0.25">
      <c r="B27" s="5" t="s">
        <v>37</v>
      </c>
      <c r="C27" s="19">
        <v>1</v>
      </c>
      <c r="D27" s="19">
        <v>2</v>
      </c>
      <c r="E27" s="19">
        <v>100</v>
      </c>
      <c r="F27" s="19">
        <v>337</v>
      </c>
      <c r="G27" s="19">
        <v>440</v>
      </c>
      <c r="H27" s="19">
        <v>0</v>
      </c>
      <c r="I27" s="19">
        <v>0</v>
      </c>
      <c r="J27" s="19">
        <v>0</v>
      </c>
      <c r="K27" s="19">
        <v>0</v>
      </c>
      <c r="L27" s="19">
        <v>0</v>
      </c>
      <c r="M27" s="19">
        <v>1</v>
      </c>
      <c r="N27" s="19">
        <v>2</v>
      </c>
      <c r="O27" s="19">
        <v>100</v>
      </c>
      <c r="P27" s="19">
        <v>337</v>
      </c>
      <c r="Q27" s="19">
        <v>440</v>
      </c>
    </row>
    <row r="28" spans="2:17" ht="20.100000000000001" customHeight="1" thickBot="1" x14ac:dyDescent="0.25">
      <c r="B28" s="6" t="s">
        <v>38</v>
      </c>
      <c r="C28" s="20">
        <v>0</v>
      </c>
      <c r="D28" s="20">
        <v>0</v>
      </c>
      <c r="E28" s="20">
        <v>35</v>
      </c>
      <c r="F28" s="20">
        <v>35</v>
      </c>
      <c r="G28" s="20">
        <v>70</v>
      </c>
      <c r="H28" s="20">
        <v>0</v>
      </c>
      <c r="I28" s="20">
        <v>0</v>
      </c>
      <c r="J28" s="20">
        <v>0</v>
      </c>
      <c r="K28" s="20">
        <v>0</v>
      </c>
      <c r="L28" s="20">
        <v>0</v>
      </c>
      <c r="M28" s="20">
        <v>0</v>
      </c>
      <c r="N28" s="20">
        <v>0</v>
      </c>
      <c r="O28" s="20">
        <v>35</v>
      </c>
      <c r="P28" s="20">
        <v>35</v>
      </c>
      <c r="Q28" s="20">
        <v>70</v>
      </c>
    </row>
    <row r="29" spans="2:17" ht="20.100000000000001" customHeight="1" thickBot="1" x14ac:dyDescent="0.25">
      <c r="B29" s="7" t="s">
        <v>39</v>
      </c>
      <c r="C29" s="9">
        <f>SUM(C12:C28)</f>
        <v>71</v>
      </c>
      <c r="D29" s="9">
        <f t="shared" ref="D29:Q29" si="0">SUM(D12:D28)</f>
        <v>191</v>
      </c>
      <c r="E29" s="9">
        <f t="shared" si="0"/>
        <v>3143</v>
      </c>
      <c r="F29" s="9">
        <f t="shared" si="0"/>
        <v>5554</v>
      </c>
      <c r="G29" s="9">
        <f t="shared" si="0"/>
        <v>8959</v>
      </c>
      <c r="H29" s="9">
        <f t="shared" si="0"/>
        <v>0</v>
      </c>
      <c r="I29" s="9">
        <f t="shared" si="0"/>
        <v>5</v>
      </c>
      <c r="J29" s="9">
        <f t="shared" si="0"/>
        <v>0</v>
      </c>
      <c r="K29" s="9">
        <f t="shared" si="0"/>
        <v>28</v>
      </c>
      <c r="L29" s="9">
        <f t="shared" si="0"/>
        <v>33</v>
      </c>
      <c r="M29" s="9">
        <f t="shared" si="0"/>
        <v>71</v>
      </c>
      <c r="N29" s="9">
        <f t="shared" si="0"/>
        <v>196</v>
      </c>
      <c r="O29" s="9">
        <f t="shared" si="0"/>
        <v>3143</v>
      </c>
      <c r="P29" s="9">
        <f t="shared" si="0"/>
        <v>5582</v>
      </c>
      <c r="Q29" s="9">
        <f t="shared" si="0"/>
        <v>8992</v>
      </c>
    </row>
    <row r="30" spans="2:17" x14ac:dyDescent="0.2"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</row>
  </sheetData>
  <mergeCells count="12">
    <mergeCell ref="O10:P10"/>
    <mergeCell ref="Q10:Q11"/>
    <mergeCell ref="C9:G9"/>
    <mergeCell ref="H9:L9"/>
    <mergeCell ref="M9:Q9"/>
    <mergeCell ref="C10:D10"/>
    <mergeCell ref="E10:F10"/>
    <mergeCell ref="G10:G11"/>
    <mergeCell ref="H10:I10"/>
    <mergeCell ref="J10:K10"/>
    <mergeCell ref="L10:L11"/>
    <mergeCell ref="M10:N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23</vt:i4>
      </vt:variant>
    </vt:vector>
  </HeadingPairs>
  <TitlesOfParts>
    <vt:vector size="23" baseType="lpstr">
      <vt:lpstr>Inicio</vt:lpstr>
      <vt:lpstr>Movimiento</vt:lpstr>
      <vt:lpstr>Delitos</vt:lpstr>
      <vt:lpstr>AP por tipo de Delitos Leves</vt:lpstr>
      <vt:lpstr>Asuntos Civiles</vt:lpstr>
      <vt:lpstr>Medidas LEC</vt:lpstr>
      <vt:lpstr>Auxilio Judicial</vt:lpstr>
      <vt:lpstr>Señalamientos</vt:lpstr>
      <vt:lpstr>Procedimientos Elevados</vt:lpstr>
      <vt:lpstr>Sumarios Elevados</vt:lpstr>
      <vt:lpstr>Proc Jurado elevados</vt:lpstr>
      <vt:lpstr>Órdenes según Instancia</vt:lpstr>
      <vt:lpstr>Órdenes según Instancia%</vt:lpstr>
      <vt:lpstr>Medidas Protección</vt:lpstr>
      <vt:lpstr>Órdenes y Medidas</vt:lpstr>
      <vt:lpstr>Procesos por Delito</vt:lpstr>
      <vt:lpstr>Personas Enjuiciadas</vt:lpstr>
      <vt:lpstr>% de Condenas</vt:lpstr>
      <vt:lpstr>Relación Víctima_Denunciado </vt:lpstr>
      <vt:lpstr>Denuncias-Renuncias</vt:lpstr>
      <vt:lpstr>Distribucion % Denuncias</vt:lpstr>
      <vt:lpstr>Sobreseimientos</vt:lpstr>
      <vt:lpstr>Terminación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Gregorio Manuel Otero Cuevas</dc:creator>
  <cp:lastModifiedBy>Lorenzo Carlos Yenes Salas</cp:lastModifiedBy>
  <cp:lastPrinted>2020-06-09T10:53:28Z</cp:lastPrinted>
  <dcterms:created xsi:type="dcterms:W3CDTF">2018-11-16T09:47:02Z</dcterms:created>
  <dcterms:modified xsi:type="dcterms:W3CDTF">2025-06-11T10:55:43Z</dcterms:modified>
</cp:coreProperties>
</file>